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255" windowHeight="6150" tabRatio="928" activeTab="11"/>
  </bookViews>
  <sheets>
    <sheet name="1 д." sheetId="65" r:id="rId1"/>
    <sheet name="02, д" sheetId="18" r:id="rId2"/>
    <sheet name="3 д." sheetId="31" r:id="rId3"/>
    <sheet name="4 д." sheetId="28" r:id="rId4"/>
    <sheet name="5д." sheetId="33" r:id="rId5"/>
    <sheet name="6 д." sheetId="15" r:id="rId6"/>
    <sheet name="7 д." sheetId="51" r:id="rId7"/>
    <sheet name="8 д." sheetId="36" r:id="rId8"/>
    <sheet name="9 д." sheetId="64" r:id="rId9"/>
    <sheet name="10д." sheetId="45" r:id="rId10"/>
    <sheet name="11 д." sheetId="66" r:id="rId11"/>
    <sheet name="12" sheetId="67" r:id="rId12"/>
  </sheets>
  <definedNames>
    <definedName name="_xlnm.Print_Area" localSheetId="1">'02, д'!$A$1:$P$43</definedName>
    <definedName name="_xlnm.Print_Area" localSheetId="0">'1 д.'!$A$1:$X$44</definedName>
    <definedName name="_xlnm.Print_Area" localSheetId="9">'10д.'!$A$1:$Z$44</definedName>
    <definedName name="_xlnm.Print_Area" localSheetId="2">'3 д.'!$A$1:$Y$43</definedName>
    <definedName name="_xlnm.Print_Area" localSheetId="3">'4 д.'!$A$1:$T$48</definedName>
    <definedName name="_xlnm.Print_Area" localSheetId="5">'6 д.'!$A$1:$X$47</definedName>
    <definedName name="_xlnm.Print_Area" localSheetId="6">'7 д.'!$A$1:$S$44</definedName>
    <definedName name="_xlnm.Print_Area" localSheetId="7">'8 д.'!$A$1:$X$44</definedName>
  </definedNames>
  <calcPr calcId="124519"/>
</workbook>
</file>

<file path=xl/calcChain.xml><?xml version="1.0" encoding="utf-8"?>
<calcChain xmlns="http://schemas.openxmlformats.org/spreadsheetml/2006/main">
  <c r="L8" i="65"/>
  <c r="C39" i="67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B39"/>
  <c r="C37" i="66"/>
  <c r="D37"/>
  <c r="E37"/>
  <c r="F37"/>
  <c r="G37"/>
  <c r="H37"/>
  <c r="I37"/>
  <c r="J37"/>
  <c r="K37"/>
  <c r="L37"/>
  <c r="M37"/>
  <c r="N37"/>
  <c r="O37"/>
  <c r="P37"/>
  <c r="Q37"/>
  <c r="R37"/>
  <c r="S37"/>
  <c r="B37"/>
  <c r="C37" i="45"/>
  <c r="D37"/>
  <c r="E37"/>
  <c r="F37"/>
  <c r="G37"/>
  <c r="H37"/>
  <c r="I37"/>
  <c r="J37"/>
  <c r="K37"/>
  <c r="L37"/>
  <c r="M37"/>
  <c r="N37"/>
  <c r="O37"/>
  <c r="P37"/>
  <c r="Q37"/>
  <c r="R37"/>
  <c r="S37"/>
  <c r="T37"/>
  <c r="B37"/>
  <c r="C43" i="64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B43"/>
  <c r="P37" i="36"/>
  <c r="C37"/>
  <c r="D37"/>
  <c r="E37"/>
  <c r="F37"/>
  <c r="G37"/>
  <c r="H37"/>
  <c r="I37"/>
  <c r="J37"/>
  <c r="K37"/>
  <c r="L37"/>
  <c r="M37"/>
  <c r="N37"/>
  <c r="O37"/>
  <c r="Q37"/>
  <c r="R37"/>
  <c r="S37"/>
  <c r="B37"/>
  <c r="D39" i="51"/>
  <c r="E39"/>
  <c r="F39"/>
  <c r="G39"/>
  <c r="H39"/>
  <c r="I39"/>
  <c r="J39"/>
  <c r="K39"/>
  <c r="L39"/>
  <c r="M39"/>
  <c r="N39"/>
  <c r="O39"/>
  <c r="P39"/>
  <c r="Q39"/>
  <c r="R39"/>
  <c r="S39"/>
  <c r="C39"/>
  <c r="C41" i="15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B41"/>
  <c r="C35" i="33"/>
  <c r="D35"/>
  <c r="E35"/>
  <c r="F35"/>
  <c r="G35"/>
  <c r="H35"/>
  <c r="I35"/>
  <c r="J35"/>
  <c r="K35"/>
  <c r="L35"/>
  <c r="M35"/>
  <c r="N35"/>
  <c r="O35"/>
  <c r="P35"/>
  <c r="Q35"/>
  <c r="R35"/>
  <c r="B35"/>
  <c r="C42" i="28"/>
  <c r="D42"/>
  <c r="E42"/>
  <c r="F42"/>
  <c r="G42"/>
  <c r="H42"/>
  <c r="I42"/>
  <c r="J42"/>
  <c r="K42"/>
  <c r="L42"/>
  <c r="M42"/>
  <c r="N42"/>
  <c r="O42"/>
  <c r="P42"/>
  <c r="Q42"/>
  <c r="R42"/>
  <c r="S42"/>
  <c r="T42"/>
  <c r="B42"/>
  <c r="U38" i="31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B38"/>
  <c r="U39" i="65"/>
  <c r="C37" i="18"/>
  <c r="D37"/>
  <c r="E37"/>
  <c r="F37"/>
  <c r="G37"/>
  <c r="H37"/>
  <c r="I37"/>
  <c r="J37"/>
  <c r="K37"/>
  <c r="L37"/>
  <c r="M37"/>
  <c r="N37"/>
  <c r="O37"/>
  <c r="P37"/>
  <c r="B37"/>
  <c r="C39" i="65"/>
  <c r="D39"/>
  <c r="E39"/>
  <c r="F39"/>
  <c r="G39"/>
  <c r="H39"/>
  <c r="I39"/>
  <c r="J39"/>
  <c r="K39"/>
  <c r="L39"/>
  <c r="M39"/>
  <c r="N39"/>
  <c r="O39"/>
  <c r="P39"/>
  <c r="Q39"/>
  <c r="R39"/>
  <c r="S39"/>
  <c r="T39"/>
  <c r="B39"/>
  <c r="C5" i="64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C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C5" i="36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C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C6" i="67" l="1"/>
  <c r="D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C6" i="6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C6" i="45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D6" i="5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D5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C5" i="1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C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C6" i="33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C6" i="28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C6" i="31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C6" i="18"/>
  <c r="D6" s="1"/>
  <c r="E6" s="1"/>
  <c r="F6" s="1"/>
  <c r="G6" s="1"/>
  <c r="H6" s="1"/>
  <c r="I6" s="1"/>
  <c r="J6" s="1"/>
  <c r="K6" s="1"/>
  <c r="L6" s="1"/>
  <c r="M6" s="1"/>
  <c r="N6" s="1"/>
  <c r="O6" s="1"/>
  <c r="P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C6" i="65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E6" i="67" l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C19" i="18"/>
  <c r="D19"/>
  <c r="E19"/>
  <c r="F19"/>
  <c r="G19"/>
  <c r="H19"/>
  <c r="I19"/>
  <c r="J19"/>
  <c r="K19"/>
  <c r="L19"/>
  <c r="M19"/>
  <c r="N19"/>
  <c r="O19"/>
  <c r="P19"/>
  <c r="B19"/>
  <c r="S40" i="28"/>
  <c r="S41" s="1"/>
  <c r="S21"/>
  <c r="S22" s="1"/>
  <c r="S24" s="1"/>
  <c r="B10" i="65"/>
  <c r="D10"/>
  <c r="Q33" i="33"/>
  <c r="Q34" s="1"/>
  <c r="B18"/>
  <c r="C18"/>
  <c r="D18"/>
  <c r="E18"/>
  <c r="F18"/>
  <c r="G18"/>
  <c r="H18"/>
  <c r="I18"/>
  <c r="J18"/>
  <c r="K18"/>
  <c r="L18"/>
  <c r="M18"/>
  <c r="N18"/>
  <c r="O18"/>
  <c r="P18"/>
  <c r="Q18"/>
  <c r="Q19" s="1"/>
  <c r="Q21" s="1"/>
  <c r="R18"/>
  <c r="S43" i="28" l="1"/>
  <c r="S44"/>
  <c r="S45" s="1"/>
  <c r="Q36" i="33"/>
  <c r="Q37"/>
  <c r="C19" i="51"/>
  <c r="D19"/>
  <c r="E19"/>
  <c r="F19"/>
  <c r="G19"/>
  <c r="H19"/>
  <c r="H20" s="1"/>
  <c r="I19"/>
  <c r="J19"/>
  <c r="K19"/>
  <c r="L19"/>
  <c r="M19"/>
  <c r="N19"/>
  <c r="O19"/>
  <c r="P19"/>
  <c r="P20" s="1"/>
  <c r="P22" s="1"/>
  <c r="Q19"/>
  <c r="R19"/>
  <c r="R20" s="1"/>
  <c r="R22" s="1"/>
  <c r="S19"/>
  <c r="Q40" i="28"/>
  <c r="Q41" s="1"/>
  <c r="C21"/>
  <c r="C22" s="1"/>
  <c r="C24" s="1"/>
  <c r="D21"/>
  <c r="D22" s="1"/>
  <c r="D24" s="1"/>
  <c r="E21"/>
  <c r="E22" s="1"/>
  <c r="E24" s="1"/>
  <c r="F21"/>
  <c r="F22" s="1"/>
  <c r="F24" s="1"/>
  <c r="G21"/>
  <c r="G22" s="1"/>
  <c r="G24" s="1"/>
  <c r="H21"/>
  <c r="H22" s="1"/>
  <c r="H24" s="1"/>
  <c r="I21"/>
  <c r="I22" s="1"/>
  <c r="I24" s="1"/>
  <c r="J21"/>
  <c r="J22" s="1"/>
  <c r="J24" s="1"/>
  <c r="K21"/>
  <c r="K22" s="1"/>
  <c r="K24" s="1"/>
  <c r="L21"/>
  <c r="L22" s="1"/>
  <c r="L24" s="1"/>
  <c r="M21"/>
  <c r="M22" s="1"/>
  <c r="M24" s="1"/>
  <c r="N21"/>
  <c r="N22" s="1"/>
  <c r="N24" s="1"/>
  <c r="O21"/>
  <c r="O22" s="1"/>
  <c r="O24" s="1"/>
  <c r="P21"/>
  <c r="P22" s="1"/>
  <c r="P24" s="1"/>
  <c r="Q21"/>
  <c r="Q22" s="1"/>
  <c r="Q24" s="1"/>
  <c r="R21"/>
  <c r="R22" s="1"/>
  <c r="R24" s="1"/>
  <c r="T21"/>
  <c r="T22" s="1"/>
  <c r="T24" s="1"/>
  <c r="B21"/>
  <c r="M8"/>
  <c r="P19" i="33"/>
  <c r="P21" s="1"/>
  <c r="O33"/>
  <c r="O34" s="1"/>
  <c r="S37" i="67"/>
  <c r="S38" s="1"/>
  <c r="S22"/>
  <c r="S23" s="1"/>
  <c r="S25" s="1"/>
  <c r="R37"/>
  <c r="R38" s="1"/>
  <c r="R22"/>
  <c r="R23" s="1"/>
  <c r="R25" s="1"/>
  <c r="U37"/>
  <c r="U38" s="1"/>
  <c r="T37"/>
  <c r="T38" s="1"/>
  <c r="T40" s="1"/>
  <c r="Q37"/>
  <c r="Q38" s="1"/>
  <c r="P37"/>
  <c r="P38" s="1"/>
  <c r="O37"/>
  <c r="O38" s="1"/>
  <c r="N37"/>
  <c r="N38" s="1"/>
  <c r="N40" s="1"/>
  <c r="M37"/>
  <c r="M38" s="1"/>
  <c r="L37"/>
  <c r="L38" s="1"/>
  <c r="K37"/>
  <c r="K38" s="1"/>
  <c r="J37"/>
  <c r="J38" s="1"/>
  <c r="J40" s="1"/>
  <c r="I37"/>
  <c r="I38" s="1"/>
  <c r="I40" s="1"/>
  <c r="H37"/>
  <c r="H38" s="1"/>
  <c r="G37"/>
  <c r="G38" s="1"/>
  <c r="F37"/>
  <c r="F38" s="1"/>
  <c r="F40" s="1"/>
  <c r="E37"/>
  <c r="E38" s="1"/>
  <c r="D37"/>
  <c r="D38" s="1"/>
  <c r="C37"/>
  <c r="C38" s="1"/>
  <c r="B37"/>
  <c r="B38" s="1"/>
  <c r="B40" s="1"/>
  <c r="U22"/>
  <c r="U23" s="1"/>
  <c r="U25" s="1"/>
  <c r="T22"/>
  <c r="T23" s="1"/>
  <c r="Q22"/>
  <c r="Q23" s="1"/>
  <c r="P22"/>
  <c r="P23" s="1"/>
  <c r="P25" s="1"/>
  <c r="O22"/>
  <c r="O23" s="1"/>
  <c r="O25" s="1"/>
  <c r="N22"/>
  <c r="N23" s="1"/>
  <c r="M22"/>
  <c r="M23" s="1"/>
  <c r="L22"/>
  <c r="L23" s="1"/>
  <c r="L25" s="1"/>
  <c r="K22"/>
  <c r="K23" s="1"/>
  <c r="K25" s="1"/>
  <c r="J22"/>
  <c r="J23" s="1"/>
  <c r="I22"/>
  <c r="I23" s="1"/>
  <c r="H22"/>
  <c r="H23" s="1"/>
  <c r="H25" s="1"/>
  <c r="G22"/>
  <c r="G23" s="1"/>
  <c r="G25" s="1"/>
  <c r="F22"/>
  <c r="F23" s="1"/>
  <c r="E22"/>
  <c r="E23" s="1"/>
  <c r="D22"/>
  <c r="D23" s="1"/>
  <c r="D25" s="1"/>
  <c r="C22"/>
  <c r="C23" s="1"/>
  <c r="C25" s="1"/>
  <c r="B22"/>
  <c r="B23" s="1"/>
  <c r="S35" i="66"/>
  <c r="S36" s="1"/>
  <c r="S38" s="1"/>
  <c r="R35"/>
  <c r="R36" s="1"/>
  <c r="Q35"/>
  <c r="Q36" s="1"/>
  <c r="P35"/>
  <c r="P36" s="1"/>
  <c r="O35"/>
  <c r="O36" s="1"/>
  <c r="O38" s="1"/>
  <c r="N35"/>
  <c r="N36" s="1"/>
  <c r="M35"/>
  <c r="M36" s="1"/>
  <c r="L35"/>
  <c r="L36" s="1"/>
  <c r="K35"/>
  <c r="K36" s="1"/>
  <c r="K38" s="1"/>
  <c r="J35"/>
  <c r="J36" s="1"/>
  <c r="I35"/>
  <c r="I36" s="1"/>
  <c r="H35"/>
  <c r="H36" s="1"/>
  <c r="G35"/>
  <c r="G36" s="1"/>
  <c r="F35"/>
  <c r="F36" s="1"/>
  <c r="E35"/>
  <c r="E36" s="1"/>
  <c r="D35"/>
  <c r="D36" s="1"/>
  <c r="C35"/>
  <c r="C36" s="1"/>
  <c r="B35"/>
  <c r="B36" s="1"/>
  <c r="S18"/>
  <c r="S19" s="1"/>
  <c r="R18"/>
  <c r="R19" s="1"/>
  <c r="Q18"/>
  <c r="Q19" s="1"/>
  <c r="P18"/>
  <c r="P19" s="1"/>
  <c r="O18"/>
  <c r="O19" s="1"/>
  <c r="N18"/>
  <c r="N19" s="1"/>
  <c r="M18"/>
  <c r="M19" s="1"/>
  <c r="L18"/>
  <c r="L19" s="1"/>
  <c r="K18"/>
  <c r="K19" s="1"/>
  <c r="J18"/>
  <c r="J19" s="1"/>
  <c r="I18"/>
  <c r="I19" s="1"/>
  <c r="H18"/>
  <c r="H19" s="1"/>
  <c r="G18"/>
  <c r="G19" s="1"/>
  <c r="F18"/>
  <c r="F19" s="1"/>
  <c r="E18"/>
  <c r="E19" s="1"/>
  <c r="D18"/>
  <c r="D19" s="1"/>
  <c r="C18"/>
  <c r="C19" s="1"/>
  <c r="B18"/>
  <c r="B19" s="1"/>
  <c r="K8" i="45"/>
  <c r="C35"/>
  <c r="D35"/>
  <c r="E35"/>
  <c r="F35"/>
  <c r="F36" s="1"/>
  <c r="G35"/>
  <c r="H35"/>
  <c r="I35"/>
  <c r="J35"/>
  <c r="K35"/>
  <c r="L35"/>
  <c r="M35"/>
  <c r="N35"/>
  <c r="O35"/>
  <c r="P35"/>
  <c r="P36" s="1"/>
  <c r="Q35"/>
  <c r="R35"/>
  <c r="S35"/>
  <c r="T35"/>
  <c r="B35"/>
  <c r="B36" s="1"/>
  <c r="P19"/>
  <c r="P20" s="1"/>
  <c r="C41" i="64"/>
  <c r="C42" s="1"/>
  <c r="D41"/>
  <c r="D42" s="1"/>
  <c r="E41"/>
  <c r="E42" s="1"/>
  <c r="F41"/>
  <c r="F42" s="1"/>
  <c r="G41"/>
  <c r="G42" s="1"/>
  <c r="H41"/>
  <c r="H42" s="1"/>
  <c r="I41"/>
  <c r="I42" s="1"/>
  <c r="J41"/>
  <c r="J42" s="1"/>
  <c r="K41"/>
  <c r="K42" s="1"/>
  <c r="L41"/>
  <c r="L42" s="1"/>
  <c r="M41"/>
  <c r="M42" s="1"/>
  <c r="N41"/>
  <c r="N42" s="1"/>
  <c r="O41"/>
  <c r="O42" s="1"/>
  <c r="P41"/>
  <c r="P42" s="1"/>
  <c r="Q41"/>
  <c r="Q42" s="1"/>
  <c r="R41"/>
  <c r="R42" s="1"/>
  <c r="S41"/>
  <c r="S42" s="1"/>
  <c r="T41"/>
  <c r="T42" s="1"/>
  <c r="U41"/>
  <c r="U42" s="1"/>
  <c r="B41"/>
  <c r="B42" s="1"/>
  <c r="C22"/>
  <c r="C23" s="1"/>
  <c r="D22"/>
  <c r="D23" s="1"/>
  <c r="D45" s="1"/>
  <c r="E22"/>
  <c r="E23" s="1"/>
  <c r="E25" s="1"/>
  <c r="F22"/>
  <c r="F23" s="1"/>
  <c r="G22"/>
  <c r="G23" s="1"/>
  <c r="H22"/>
  <c r="H23" s="1"/>
  <c r="H45" s="1"/>
  <c r="I22"/>
  <c r="I23" s="1"/>
  <c r="I25" s="1"/>
  <c r="J22"/>
  <c r="J23" s="1"/>
  <c r="K22"/>
  <c r="K23" s="1"/>
  <c r="K25" s="1"/>
  <c r="L22"/>
  <c r="L23" s="1"/>
  <c r="M22"/>
  <c r="M23" s="1"/>
  <c r="N22"/>
  <c r="N23" s="1"/>
  <c r="O22"/>
  <c r="O23" s="1"/>
  <c r="O25" s="1"/>
  <c r="P22"/>
  <c r="P23" s="1"/>
  <c r="P25" s="1"/>
  <c r="Q22"/>
  <c r="Q23" s="1"/>
  <c r="Q25" s="1"/>
  <c r="R22"/>
  <c r="R23" s="1"/>
  <c r="S22"/>
  <c r="S23" s="1"/>
  <c r="T22"/>
  <c r="T23" s="1"/>
  <c r="T25" s="1"/>
  <c r="U22"/>
  <c r="U23" s="1"/>
  <c r="U25" s="1"/>
  <c r="B22"/>
  <c r="B23" s="1"/>
  <c r="N8"/>
  <c r="M35" i="36"/>
  <c r="M36" s="1"/>
  <c r="M18"/>
  <c r="M19" s="1"/>
  <c r="M21" s="1"/>
  <c r="K35"/>
  <c r="K36" s="1"/>
  <c r="K18"/>
  <c r="K19" s="1"/>
  <c r="K21" s="1"/>
  <c r="C37" i="51"/>
  <c r="D37"/>
  <c r="E37"/>
  <c r="F37"/>
  <c r="G37"/>
  <c r="H37"/>
  <c r="H38" s="1"/>
  <c r="I37"/>
  <c r="I38" s="1"/>
  <c r="J37"/>
  <c r="K37"/>
  <c r="L37"/>
  <c r="M37"/>
  <c r="N37"/>
  <c r="O37"/>
  <c r="O38" s="1"/>
  <c r="P37"/>
  <c r="P38" s="1"/>
  <c r="Q37"/>
  <c r="R37"/>
  <c r="R38" s="1"/>
  <c r="S37"/>
  <c r="C39" i="15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B39"/>
  <c r="B40" s="1"/>
  <c r="B42" s="1"/>
  <c r="R22"/>
  <c r="R23" s="1"/>
  <c r="C22"/>
  <c r="D22"/>
  <c r="E22"/>
  <c r="E23" s="1"/>
  <c r="F22"/>
  <c r="F23" s="1"/>
  <c r="G22"/>
  <c r="G23" s="1"/>
  <c r="G43" s="1"/>
  <c r="H22"/>
  <c r="H23" s="1"/>
  <c r="I22"/>
  <c r="I23" s="1"/>
  <c r="J22"/>
  <c r="J23" s="1"/>
  <c r="K22"/>
  <c r="K23" s="1"/>
  <c r="K43" s="1"/>
  <c r="L22"/>
  <c r="L23" s="1"/>
  <c r="M22"/>
  <c r="M23" s="1"/>
  <c r="N22"/>
  <c r="N23" s="1"/>
  <c r="O22"/>
  <c r="P22"/>
  <c r="P23" s="1"/>
  <c r="Q22"/>
  <c r="Q23" s="1"/>
  <c r="S22"/>
  <c r="S23" s="1"/>
  <c r="T22"/>
  <c r="T23" s="1"/>
  <c r="U22"/>
  <c r="V22"/>
  <c r="V23" s="1"/>
  <c r="B22"/>
  <c r="B23" s="1"/>
  <c r="C40" i="28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R40"/>
  <c r="R41" s="1"/>
  <c r="T40"/>
  <c r="T41" s="1"/>
  <c r="B40"/>
  <c r="B41" s="1"/>
  <c r="M33" i="33"/>
  <c r="M34" s="1"/>
  <c r="B22" i="28"/>
  <c r="B24" s="1"/>
  <c r="C36" i="31"/>
  <c r="C37" s="1"/>
  <c r="D36"/>
  <c r="D37" s="1"/>
  <c r="E36"/>
  <c r="E37" s="1"/>
  <c r="F36"/>
  <c r="F37" s="1"/>
  <c r="G36"/>
  <c r="G37" s="1"/>
  <c r="H36"/>
  <c r="H37" s="1"/>
  <c r="I36"/>
  <c r="I37" s="1"/>
  <c r="J36"/>
  <c r="J37" s="1"/>
  <c r="K36"/>
  <c r="L36"/>
  <c r="L37" s="1"/>
  <c r="M36"/>
  <c r="M37" s="1"/>
  <c r="N36"/>
  <c r="N37" s="1"/>
  <c r="O36"/>
  <c r="O37" s="1"/>
  <c r="P36"/>
  <c r="P37" s="1"/>
  <c r="Q36"/>
  <c r="Q37" s="1"/>
  <c r="R36"/>
  <c r="R37" s="1"/>
  <c r="S36"/>
  <c r="S37" s="1"/>
  <c r="T36"/>
  <c r="T37" s="1"/>
  <c r="U36"/>
  <c r="U37" s="1"/>
  <c r="B36"/>
  <c r="C20"/>
  <c r="D20"/>
  <c r="D21" s="1"/>
  <c r="E20"/>
  <c r="F20"/>
  <c r="F21" s="1"/>
  <c r="G20"/>
  <c r="H20"/>
  <c r="I20"/>
  <c r="J20"/>
  <c r="K20"/>
  <c r="L20"/>
  <c r="M20"/>
  <c r="N20"/>
  <c r="O20"/>
  <c r="P20"/>
  <c r="Q20"/>
  <c r="R20"/>
  <c r="S20"/>
  <c r="T20"/>
  <c r="U20"/>
  <c r="U21" s="1"/>
  <c r="U23" s="1"/>
  <c r="B20"/>
  <c r="K8"/>
  <c r="D20" i="18"/>
  <c r="D22" s="1"/>
  <c r="D35"/>
  <c r="D36" s="1"/>
  <c r="B35"/>
  <c r="B36" s="1"/>
  <c r="C35"/>
  <c r="C36" s="1"/>
  <c r="E35"/>
  <c r="E36" s="1"/>
  <c r="F35"/>
  <c r="F36" s="1"/>
  <c r="G35"/>
  <c r="G36" s="1"/>
  <c r="H35"/>
  <c r="H36" s="1"/>
  <c r="I35"/>
  <c r="I36" s="1"/>
  <c r="J35"/>
  <c r="J36" s="1"/>
  <c r="K35"/>
  <c r="K36" s="1"/>
  <c r="L35"/>
  <c r="L36" s="1"/>
  <c r="M35"/>
  <c r="M36" s="1"/>
  <c r="N35"/>
  <c r="N36" s="1"/>
  <c r="O35"/>
  <c r="O36" s="1"/>
  <c r="P35"/>
  <c r="P36" s="1"/>
  <c r="B20"/>
  <c r="C20"/>
  <c r="E20"/>
  <c r="E22" s="1"/>
  <c r="F20"/>
  <c r="F22" s="1"/>
  <c r="H20"/>
  <c r="H22" s="1"/>
  <c r="I20"/>
  <c r="I22" s="1"/>
  <c r="K20"/>
  <c r="K22" s="1"/>
  <c r="L20"/>
  <c r="L22" s="1"/>
  <c r="M20"/>
  <c r="N20"/>
  <c r="N22" s="1"/>
  <c r="O20"/>
  <c r="O22" s="1"/>
  <c r="P20"/>
  <c r="P22" s="1"/>
  <c r="J20"/>
  <c r="J22" s="1"/>
  <c r="S37" i="65"/>
  <c r="S38" s="1"/>
  <c r="N43" i="15" l="1"/>
  <c r="J43"/>
  <c r="R43"/>
  <c r="B43"/>
  <c r="P25"/>
  <c r="P43"/>
  <c r="L25"/>
  <c r="L43"/>
  <c r="H25"/>
  <c r="H43"/>
  <c r="F25"/>
  <c r="F43"/>
  <c r="T25"/>
  <c r="T43"/>
  <c r="V25"/>
  <c r="V43"/>
  <c r="Q25"/>
  <c r="Q43"/>
  <c r="M25"/>
  <c r="M43"/>
  <c r="I25"/>
  <c r="I43"/>
  <c r="E25"/>
  <c r="E43"/>
  <c r="S25"/>
  <c r="S43"/>
  <c r="B25"/>
  <c r="Q38" i="33"/>
  <c r="D39" i="18"/>
  <c r="D40" i="31"/>
  <c r="U40"/>
  <c r="F40"/>
  <c r="E40" i="67"/>
  <c r="M40"/>
  <c r="Q40"/>
  <c r="C39" i="31"/>
  <c r="D38" i="66"/>
  <c r="H38"/>
  <c r="P39"/>
  <c r="B38"/>
  <c r="F38"/>
  <c r="M38"/>
  <c r="Q38"/>
  <c r="P38" i="45"/>
  <c r="H40" i="67"/>
  <c r="P40"/>
  <c r="R40"/>
  <c r="C38" i="66"/>
  <c r="C40" i="67"/>
  <c r="G40"/>
  <c r="K40"/>
  <c r="O40"/>
  <c r="U40"/>
  <c r="E44" i="64"/>
  <c r="C44"/>
  <c r="G38" i="66"/>
  <c r="J38"/>
  <c r="N38"/>
  <c r="R38"/>
  <c r="O44" i="64"/>
  <c r="K44"/>
  <c r="G44"/>
  <c r="E38" i="66"/>
  <c r="I38"/>
  <c r="L38"/>
  <c r="P38"/>
  <c r="S40" i="67"/>
  <c r="H46" i="64"/>
  <c r="D46"/>
  <c r="C45"/>
  <c r="J45"/>
  <c r="S45"/>
  <c r="G45"/>
  <c r="J25"/>
  <c r="L25"/>
  <c r="L45"/>
  <c r="M25"/>
  <c r="M45"/>
  <c r="P22" i="45"/>
  <c r="P39"/>
  <c r="B45" i="64"/>
  <c r="B25"/>
  <c r="V25" s="1"/>
  <c r="R25"/>
  <c r="R45"/>
  <c r="F45"/>
  <c r="F25"/>
  <c r="S25"/>
  <c r="G25"/>
  <c r="C25"/>
  <c r="H25"/>
  <c r="D25"/>
  <c r="T44"/>
  <c r="P44"/>
  <c r="L44"/>
  <c r="H44"/>
  <c r="D44"/>
  <c r="O45"/>
  <c r="I45"/>
  <c r="E45"/>
  <c r="Q44"/>
  <c r="T45"/>
  <c r="P45"/>
  <c r="Q45"/>
  <c r="I44"/>
  <c r="D40" i="67"/>
  <c r="L40"/>
  <c r="G20" i="18"/>
  <c r="G22" s="1"/>
  <c r="B22"/>
  <c r="M36" i="33"/>
  <c r="K45" i="64"/>
  <c r="N25"/>
  <c r="N45"/>
  <c r="U24" i="28"/>
  <c r="Q44"/>
  <c r="Q43"/>
  <c r="F38" i="45"/>
  <c r="U45" i="64"/>
  <c r="O36" i="33"/>
  <c r="Q39" i="31"/>
  <c r="N39"/>
  <c r="F39"/>
  <c r="U39"/>
  <c r="T39"/>
  <c r="M39"/>
  <c r="E39"/>
  <c r="S41" i="67"/>
  <c r="R41"/>
  <c r="E25"/>
  <c r="E41"/>
  <c r="I25"/>
  <c r="I41"/>
  <c r="M25"/>
  <c r="M41"/>
  <c r="Q25"/>
  <c r="Q41"/>
  <c r="B41"/>
  <c r="B25"/>
  <c r="F41"/>
  <c r="F25"/>
  <c r="J41"/>
  <c r="J25"/>
  <c r="N41"/>
  <c r="N25"/>
  <c r="T41"/>
  <c r="T25"/>
  <c r="D41"/>
  <c r="H41"/>
  <c r="L41"/>
  <c r="P41"/>
  <c r="C41"/>
  <c r="G41"/>
  <c r="K41"/>
  <c r="O41"/>
  <c r="U41"/>
  <c r="R39" i="31"/>
  <c r="J39"/>
  <c r="I39"/>
  <c r="D39" i="66"/>
  <c r="D21"/>
  <c r="H39"/>
  <c r="H21"/>
  <c r="K39"/>
  <c r="K21"/>
  <c r="O39"/>
  <c r="O21"/>
  <c r="S39"/>
  <c r="S21"/>
  <c r="C21"/>
  <c r="C39"/>
  <c r="G21"/>
  <c r="G39"/>
  <c r="J21"/>
  <c r="J39"/>
  <c r="N21"/>
  <c r="N39"/>
  <c r="R21"/>
  <c r="R39"/>
  <c r="B39"/>
  <c r="B21"/>
  <c r="F39"/>
  <c r="F21"/>
  <c r="M39"/>
  <c r="M21"/>
  <c r="Q39"/>
  <c r="Q21"/>
  <c r="L39"/>
  <c r="I39"/>
  <c r="E39"/>
  <c r="E21"/>
  <c r="I21"/>
  <c r="L21"/>
  <c r="P21"/>
  <c r="J25" i="15"/>
  <c r="N25"/>
  <c r="K25"/>
  <c r="C22" i="18"/>
  <c r="R44" i="64"/>
  <c r="N44"/>
  <c r="U44"/>
  <c r="B44"/>
  <c r="F44"/>
  <c r="M44"/>
  <c r="J44"/>
  <c r="S44"/>
  <c r="M38" i="36"/>
  <c r="M39"/>
  <c r="K39"/>
  <c r="K38"/>
  <c r="R41" i="51"/>
  <c r="P41"/>
  <c r="H41"/>
  <c r="P40"/>
  <c r="R40"/>
  <c r="H22"/>
  <c r="I40"/>
  <c r="H40"/>
  <c r="R25" i="15"/>
  <c r="G25"/>
  <c r="R42"/>
  <c r="S42"/>
  <c r="P43" i="28"/>
  <c r="N43"/>
  <c r="K44"/>
  <c r="T44"/>
  <c r="J44"/>
  <c r="R44"/>
  <c r="O44"/>
  <c r="H44"/>
  <c r="D44"/>
  <c r="L44"/>
  <c r="F44"/>
  <c r="I44"/>
  <c r="M44"/>
  <c r="E44"/>
  <c r="C41"/>
  <c r="C44" s="1"/>
  <c r="N44"/>
  <c r="P44"/>
  <c r="G44"/>
  <c r="O39" i="31"/>
  <c r="G39"/>
  <c r="P39"/>
  <c r="H39"/>
  <c r="D38" i="18"/>
  <c r="S39" i="31"/>
  <c r="L39"/>
  <c r="D39"/>
  <c r="M22" i="18"/>
  <c r="S40" i="65"/>
  <c r="S19"/>
  <c r="S20" s="1"/>
  <c r="S22" s="1"/>
  <c r="C37"/>
  <c r="C38" s="1"/>
  <c r="D37"/>
  <c r="D38" s="1"/>
  <c r="E37"/>
  <c r="E38" s="1"/>
  <c r="F37"/>
  <c r="F38" s="1"/>
  <c r="G37"/>
  <c r="G38" s="1"/>
  <c r="H37"/>
  <c r="H38" s="1"/>
  <c r="H40" s="1"/>
  <c r="I37"/>
  <c r="I38" s="1"/>
  <c r="J37"/>
  <c r="K37"/>
  <c r="K38" s="1"/>
  <c r="L37"/>
  <c r="L38" s="1"/>
  <c r="M37"/>
  <c r="N37"/>
  <c r="N38" s="1"/>
  <c r="O37"/>
  <c r="O38" s="1"/>
  <c r="P37"/>
  <c r="P38" s="1"/>
  <c r="Q37"/>
  <c r="Q38" s="1"/>
  <c r="Q40" s="1"/>
  <c r="R37"/>
  <c r="T37"/>
  <c r="T38" s="1"/>
  <c r="U37"/>
  <c r="U38" s="1"/>
  <c r="B37"/>
  <c r="B38" s="1"/>
  <c r="B40" s="1"/>
  <c r="J38"/>
  <c r="S36" i="45"/>
  <c r="S19"/>
  <c r="S20" s="1"/>
  <c r="S22" s="1"/>
  <c r="H38" i="18"/>
  <c r="O38"/>
  <c r="T36" i="45"/>
  <c r="R36"/>
  <c r="Q36"/>
  <c r="O36"/>
  <c r="N36"/>
  <c r="M36"/>
  <c r="L36"/>
  <c r="K36"/>
  <c r="K38" s="1"/>
  <c r="J36"/>
  <c r="I36"/>
  <c r="H36"/>
  <c r="H38" s="1"/>
  <c r="G36"/>
  <c r="E36"/>
  <c r="D36"/>
  <c r="D38" s="1"/>
  <c r="C36"/>
  <c r="C38" s="1"/>
  <c r="B38"/>
  <c r="T19"/>
  <c r="T20" s="1"/>
  <c r="T22" s="1"/>
  <c r="R19"/>
  <c r="R20" s="1"/>
  <c r="R22" s="1"/>
  <c r="Q19"/>
  <c r="Q20" s="1"/>
  <c r="Q22" s="1"/>
  <c r="O19"/>
  <c r="O20" s="1"/>
  <c r="O22" s="1"/>
  <c r="N19"/>
  <c r="N20" s="1"/>
  <c r="N22" s="1"/>
  <c r="M19"/>
  <c r="M20" s="1"/>
  <c r="M22" s="1"/>
  <c r="L19"/>
  <c r="L20" s="1"/>
  <c r="L22" s="1"/>
  <c r="K19"/>
  <c r="K20" s="1"/>
  <c r="J19"/>
  <c r="J20" s="1"/>
  <c r="J22" s="1"/>
  <c r="I19"/>
  <c r="I20" s="1"/>
  <c r="I22" s="1"/>
  <c r="H19"/>
  <c r="H20" s="1"/>
  <c r="H39" s="1"/>
  <c r="G19"/>
  <c r="G20" s="1"/>
  <c r="G22" s="1"/>
  <c r="F19"/>
  <c r="F20" s="1"/>
  <c r="F22" s="1"/>
  <c r="E19"/>
  <c r="E20" s="1"/>
  <c r="D19"/>
  <c r="D20" s="1"/>
  <c r="C19"/>
  <c r="C20" s="1"/>
  <c r="B19"/>
  <c r="B20" s="1"/>
  <c r="B39" s="1"/>
  <c r="R35" i="36"/>
  <c r="R18"/>
  <c r="R19" s="1"/>
  <c r="R21" s="1"/>
  <c r="B18"/>
  <c r="C18"/>
  <c r="D18"/>
  <c r="E18"/>
  <c r="E19" s="1"/>
  <c r="E21" s="1"/>
  <c r="F18"/>
  <c r="F19" s="1"/>
  <c r="F21" s="1"/>
  <c r="G18"/>
  <c r="G19" s="1"/>
  <c r="G21" s="1"/>
  <c r="H18"/>
  <c r="I18"/>
  <c r="I19" s="1"/>
  <c r="I21" s="1"/>
  <c r="J18"/>
  <c r="L18"/>
  <c r="L19" s="1"/>
  <c r="L21" s="1"/>
  <c r="N18"/>
  <c r="N19" s="1"/>
  <c r="N21" s="1"/>
  <c r="O18"/>
  <c r="P18"/>
  <c r="P19" s="1"/>
  <c r="P21" s="1"/>
  <c r="Q18"/>
  <c r="Q19" s="1"/>
  <c r="Q21" s="1"/>
  <c r="S18"/>
  <c r="S35"/>
  <c r="Q35"/>
  <c r="P35"/>
  <c r="O35"/>
  <c r="N35"/>
  <c r="L35"/>
  <c r="J35"/>
  <c r="I35"/>
  <c r="H35"/>
  <c r="G35"/>
  <c r="F35"/>
  <c r="E35"/>
  <c r="E36" s="1"/>
  <c r="D35"/>
  <c r="C35"/>
  <c r="B35"/>
  <c r="B36" s="1"/>
  <c r="D38" i="51"/>
  <c r="F38"/>
  <c r="G38"/>
  <c r="J38"/>
  <c r="K38"/>
  <c r="L38"/>
  <c r="M38"/>
  <c r="N38"/>
  <c r="Q38"/>
  <c r="S38"/>
  <c r="C20"/>
  <c r="C22" s="1"/>
  <c r="E20"/>
  <c r="F20"/>
  <c r="G20"/>
  <c r="I20"/>
  <c r="I41" s="1"/>
  <c r="M20"/>
  <c r="N20"/>
  <c r="O20"/>
  <c r="O41" s="1"/>
  <c r="V42" i="15"/>
  <c r="U42"/>
  <c r="T42"/>
  <c r="Q42"/>
  <c r="P42"/>
  <c r="O42"/>
  <c r="M42"/>
  <c r="L42"/>
  <c r="K42"/>
  <c r="J42"/>
  <c r="I42"/>
  <c r="H42"/>
  <c r="G42"/>
  <c r="F42"/>
  <c r="E42"/>
  <c r="D42"/>
  <c r="C42"/>
  <c r="C33" i="33"/>
  <c r="D33"/>
  <c r="E33"/>
  <c r="F33"/>
  <c r="G33"/>
  <c r="H33"/>
  <c r="I33"/>
  <c r="I34" s="1"/>
  <c r="J33"/>
  <c r="K33"/>
  <c r="L33"/>
  <c r="N33"/>
  <c r="P33"/>
  <c r="P34" s="1"/>
  <c r="R33"/>
  <c r="B33"/>
  <c r="B34" s="1"/>
  <c r="T43" i="28"/>
  <c r="R43"/>
  <c r="O43"/>
  <c r="M43"/>
  <c r="L43"/>
  <c r="K43"/>
  <c r="J43"/>
  <c r="I43"/>
  <c r="H43"/>
  <c r="G43"/>
  <c r="F43"/>
  <c r="E43"/>
  <c r="D43"/>
  <c r="K37" i="31"/>
  <c r="B37"/>
  <c r="C19" i="65"/>
  <c r="C20" s="1"/>
  <c r="D19"/>
  <c r="D20" s="1"/>
  <c r="E19"/>
  <c r="E20" s="1"/>
  <c r="F19"/>
  <c r="F20" s="1"/>
  <c r="F22" s="1"/>
  <c r="G19"/>
  <c r="G20" s="1"/>
  <c r="H19"/>
  <c r="H20" s="1"/>
  <c r="I19"/>
  <c r="I20" s="1"/>
  <c r="I22" s="1"/>
  <c r="J19"/>
  <c r="J20" s="1"/>
  <c r="K19"/>
  <c r="K20" s="1"/>
  <c r="L19"/>
  <c r="L20" s="1"/>
  <c r="L22" s="1"/>
  <c r="M19"/>
  <c r="M20" s="1"/>
  <c r="N19"/>
  <c r="N20" s="1"/>
  <c r="N22" s="1"/>
  <c r="O19"/>
  <c r="O20" s="1"/>
  <c r="P19"/>
  <c r="P20" s="1"/>
  <c r="Q19"/>
  <c r="Q20" s="1"/>
  <c r="R19"/>
  <c r="R20" s="1"/>
  <c r="R22" s="1"/>
  <c r="T19"/>
  <c r="T20" s="1"/>
  <c r="T22" s="1"/>
  <c r="U19"/>
  <c r="U20" s="1"/>
  <c r="B19"/>
  <c r="B20" s="1"/>
  <c r="M38" l="1"/>
  <c r="D42" i="67"/>
  <c r="P40" i="66"/>
  <c r="B40" i="45"/>
  <c r="B44" i="15"/>
  <c r="T38" i="66"/>
  <c r="U38" s="1"/>
  <c r="B41" i="65"/>
  <c r="K42" i="67"/>
  <c r="L42"/>
  <c r="T42"/>
  <c r="J42"/>
  <c r="O42"/>
  <c r="P42"/>
  <c r="M42"/>
  <c r="E42"/>
  <c r="U42"/>
  <c r="C42"/>
  <c r="S42"/>
  <c r="G42"/>
  <c r="H42"/>
  <c r="Q42"/>
  <c r="I42"/>
  <c r="R42"/>
  <c r="B42"/>
  <c r="Q40" i="66"/>
  <c r="K40"/>
  <c r="E40"/>
  <c r="G40"/>
  <c r="M40"/>
  <c r="F40"/>
  <c r="O40"/>
  <c r="H40"/>
  <c r="I40"/>
  <c r="S40"/>
  <c r="D40"/>
  <c r="N40"/>
  <c r="L40"/>
  <c r="R40"/>
  <c r="C40"/>
  <c r="B40"/>
  <c r="H40" i="45"/>
  <c r="P40"/>
  <c r="T46" i="64"/>
  <c r="F46"/>
  <c r="C46"/>
  <c r="P46"/>
  <c r="J46"/>
  <c r="Q46"/>
  <c r="E46"/>
  <c r="L46"/>
  <c r="S46"/>
  <c r="O46"/>
  <c r="M46"/>
  <c r="I46"/>
  <c r="R46"/>
  <c r="G46"/>
  <c r="B46"/>
  <c r="M40" i="36"/>
  <c r="K40"/>
  <c r="I44" i="15"/>
  <c r="E44"/>
  <c r="U41" i="31"/>
  <c r="J38" i="45"/>
  <c r="J39"/>
  <c r="T39"/>
  <c r="T38"/>
  <c r="I39"/>
  <c r="I38"/>
  <c r="Q38"/>
  <c r="Q39"/>
  <c r="F39"/>
  <c r="M39"/>
  <c r="M38"/>
  <c r="G38"/>
  <c r="G39"/>
  <c r="O38"/>
  <c r="O39"/>
  <c r="S38"/>
  <c r="S39"/>
  <c r="Q22" i="18"/>
  <c r="R22" s="1"/>
  <c r="I41" i="65"/>
  <c r="J41"/>
  <c r="J22"/>
  <c r="K41"/>
  <c r="K22"/>
  <c r="C22"/>
  <c r="C41"/>
  <c r="U22"/>
  <c r="U41"/>
  <c r="P41"/>
  <c r="P22"/>
  <c r="H22"/>
  <c r="H41"/>
  <c r="D41"/>
  <c r="D22"/>
  <c r="F41"/>
  <c r="O41"/>
  <c r="O22"/>
  <c r="G41"/>
  <c r="G22"/>
  <c r="B22"/>
  <c r="Q22"/>
  <c r="Q41"/>
  <c r="M22"/>
  <c r="E22"/>
  <c r="E41"/>
  <c r="T41"/>
  <c r="S41"/>
  <c r="F42" i="67"/>
  <c r="J40" i="66"/>
  <c r="C22" i="45"/>
  <c r="C39"/>
  <c r="K46" i="64"/>
  <c r="N46"/>
  <c r="Q45" i="28"/>
  <c r="N42" i="67"/>
  <c r="U46" i="64"/>
  <c r="O42" i="51"/>
  <c r="P42"/>
  <c r="I42"/>
  <c r="H42"/>
  <c r="R42"/>
  <c r="V44" i="15"/>
  <c r="F44"/>
  <c r="Q44"/>
  <c r="J44"/>
  <c r="M44"/>
  <c r="P44"/>
  <c r="N44"/>
  <c r="S44"/>
  <c r="K44"/>
  <c r="T44"/>
  <c r="H44"/>
  <c r="L44"/>
  <c r="G44"/>
  <c r="R44"/>
  <c r="D41" i="31"/>
  <c r="F41"/>
  <c r="D40" i="18"/>
  <c r="B19" i="36"/>
  <c r="B39" s="1"/>
  <c r="N45" i="28"/>
  <c r="D45"/>
  <c r="P45"/>
  <c r="M45"/>
  <c r="L45"/>
  <c r="K45"/>
  <c r="G45"/>
  <c r="C45"/>
  <c r="I45"/>
  <c r="H45"/>
  <c r="J45"/>
  <c r="R45"/>
  <c r="E45"/>
  <c r="F45"/>
  <c r="O45"/>
  <c r="T45"/>
  <c r="D22" i="45"/>
  <c r="D39"/>
  <c r="B22"/>
  <c r="L39"/>
  <c r="L38"/>
  <c r="L40" i="65"/>
  <c r="L41"/>
  <c r="T21" i="66"/>
  <c r="K22" i="45"/>
  <c r="K39"/>
  <c r="N40" i="65"/>
  <c r="N41"/>
  <c r="N39" i="45"/>
  <c r="N38"/>
  <c r="R38"/>
  <c r="R39"/>
  <c r="E38"/>
  <c r="E39"/>
  <c r="H22"/>
  <c r="E22"/>
  <c r="S36" i="36"/>
  <c r="S38" s="1"/>
  <c r="N36"/>
  <c r="N38" s="1"/>
  <c r="R36"/>
  <c r="R39" s="1"/>
  <c r="C36"/>
  <c r="C38" s="1"/>
  <c r="G36"/>
  <c r="G39" s="1"/>
  <c r="J36"/>
  <c r="J38" s="1"/>
  <c r="F36"/>
  <c r="F38" s="1"/>
  <c r="O36"/>
  <c r="O38" s="1"/>
  <c r="I36"/>
  <c r="I38" s="1"/>
  <c r="Q36"/>
  <c r="Q38" s="1"/>
  <c r="D36"/>
  <c r="D38" s="1"/>
  <c r="H36"/>
  <c r="H38" s="1"/>
  <c r="L36"/>
  <c r="L38" s="1"/>
  <c r="P36"/>
  <c r="P39" s="1"/>
  <c r="C19"/>
  <c r="D19"/>
  <c r="H19"/>
  <c r="H21" s="1"/>
  <c r="S19"/>
  <c r="J19"/>
  <c r="J21" s="1"/>
  <c r="O19"/>
  <c r="Q20" i="51"/>
  <c r="Q22" s="1"/>
  <c r="S20"/>
  <c r="S41" s="1"/>
  <c r="J20"/>
  <c r="J22" s="1"/>
  <c r="G41"/>
  <c r="N41"/>
  <c r="F41"/>
  <c r="K20"/>
  <c r="K41" s="1"/>
  <c r="D20"/>
  <c r="D22" s="1"/>
  <c r="L20"/>
  <c r="L41" s="1"/>
  <c r="M41"/>
  <c r="O22"/>
  <c r="E38"/>
  <c r="L40"/>
  <c r="G40"/>
  <c r="D40"/>
  <c r="G22"/>
  <c r="S40"/>
  <c r="N40"/>
  <c r="J40"/>
  <c r="M22"/>
  <c r="K40"/>
  <c r="C38"/>
  <c r="F40"/>
  <c r="F22"/>
  <c r="R38" i="65"/>
  <c r="R41" s="1"/>
  <c r="C23" i="15"/>
  <c r="C43" s="1"/>
  <c r="U23"/>
  <c r="U43" s="1"/>
  <c r="O23"/>
  <c r="O43" s="1"/>
  <c r="D23"/>
  <c r="D43" s="1"/>
  <c r="L34" i="33"/>
  <c r="L36" s="1"/>
  <c r="B36"/>
  <c r="N34"/>
  <c r="N36" s="1"/>
  <c r="I36"/>
  <c r="R34"/>
  <c r="R36" s="1"/>
  <c r="K34"/>
  <c r="K36" s="1"/>
  <c r="G34"/>
  <c r="G36" s="1"/>
  <c r="D34"/>
  <c r="D36" s="1"/>
  <c r="H34"/>
  <c r="H36" s="1"/>
  <c r="E34"/>
  <c r="E36" s="1"/>
  <c r="P36"/>
  <c r="J34"/>
  <c r="J36" s="1"/>
  <c r="F34"/>
  <c r="F36" s="1"/>
  <c r="C34"/>
  <c r="C36" s="1"/>
  <c r="C43" i="28"/>
  <c r="B43"/>
  <c r="B44"/>
  <c r="B39" i="31"/>
  <c r="K39"/>
  <c r="C21"/>
  <c r="C40" s="1"/>
  <c r="K21"/>
  <c r="K23" s="1"/>
  <c r="O21"/>
  <c r="O40" s="1"/>
  <c r="B21"/>
  <c r="B40" s="1"/>
  <c r="J21"/>
  <c r="J40" s="1"/>
  <c r="N21"/>
  <c r="N40" s="1"/>
  <c r="E21"/>
  <c r="E40" s="1"/>
  <c r="I21"/>
  <c r="I40" s="1"/>
  <c r="M21"/>
  <c r="M40" s="1"/>
  <c r="Q21"/>
  <c r="Q40" s="1"/>
  <c r="S21"/>
  <c r="S40" s="1"/>
  <c r="G21"/>
  <c r="G40" s="1"/>
  <c r="R21"/>
  <c r="R40" s="1"/>
  <c r="D23"/>
  <c r="H21"/>
  <c r="H40" s="1"/>
  <c r="L21"/>
  <c r="L40" s="1"/>
  <c r="P21"/>
  <c r="P40" s="1"/>
  <c r="T21"/>
  <c r="T40" s="1"/>
  <c r="P38" i="18"/>
  <c r="M38"/>
  <c r="F38"/>
  <c r="N39"/>
  <c r="C38"/>
  <c r="K38"/>
  <c r="J38"/>
  <c r="B38"/>
  <c r="G38"/>
  <c r="L39"/>
  <c r="I38"/>
  <c r="E39"/>
  <c r="P40" i="65"/>
  <c r="D40"/>
  <c r="E40"/>
  <c r="U40"/>
  <c r="I40"/>
  <c r="J40"/>
  <c r="F40"/>
  <c r="T40"/>
  <c r="O40"/>
  <c r="K40"/>
  <c r="G40"/>
  <c r="C40"/>
  <c r="E39" i="36"/>
  <c r="O39" i="18"/>
  <c r="H39"/>
  <c r="N42" i="15"/>
  <c r="F23" i="31"/>
  <c r="E38" i="36"/>
  <c r="M41" i="65" l="1"/>
  <c r="M40"/>
  <c r="K40" i="31"/>
  <c r="S40" i="45"/>
  <c r="G40"/>
  <c r="F40"/>
  <c r="J40"/>
  <c r="E40"/>
  <c r="M40"/>
  <c r="T40"/>
  <c r="D40"/>
  <c r="O40"/>
  <c r="N40"/>
  <c r="L40"/>
  <c r="R40"/>
  <c r="Q40"/>
  <c r="I40"/>
  <c r="R40" i="36"/>
  <c r="P40"/>
  <c r="C41" i="31"/>
  <c r="B41"/>
  <c r="U42" i="65"/>
  <c r="N42"/>
  <c r="S42"/>
  <c r="D42"/>
  <c r="P42"/>
  <c r="J42"/>
  <c r="O42"/>
  <c r="G42"/>
  <c r="C42"/>
  <c r="T42"/>
  <c r="H42"/>
  <c r="I42"/>
  <c r="R42"/>
  <c r="L42"/>
  <c r="E42"/>
  <c r="Q42"/>
  <c r="F42"/>
  <c r="K42"/>
  <c r="B42"/>
  <c r="Q39" i="36"/>
  <c r="R38"/>
  <c r="B21"/>
  <c r="U22" i="45"/>
  <c r="S39" i="36"/>
  <c r="V22" i="65"/>
  <c r="K40" i="45"/>
  <c r="C40"/>
  <c r="D41" i="51"/>
  <c r="S22"/>
  <c r="S42"/>
  <c r="L42"/>
  <c r="N42"/>
  <c r="M42"/>
  <c r="F42"/>
  <c r="K42"/>
  <c r="B42"/>
  <c r="G42"/>
  <c r="O44" i="15"/>
  <c r="D44"/>
  <c r="U44"/>
  <c r="R41" i="31"/>
  <c r="S41"/>
  <c r="E41"/>
  <c r="H40" i="18"/>
  <c r="O40"/>
  <c r="E40"/>
  <c r="N40"/>
  <c r="L40"/>
  <c r="B40" i="36"/>
  <c r="E40"/>
  <c r="G40"/>
  <c r="B45" i="28"/>
  <c r="B23" i="31"/>
  <c r="K22" i="51"/>
  <c r="T23" i="31"/>
  <c r="Q23"/>
  <c r="N23"/>
  <c r="H23"/>
  <c r="O23"/>
  <c r="L23"/>
  <c r="G23"/>
  <c r="I23"/>
  <c r="P23"/>
  <c r="M23"/>
  <c r="J23"/>
  <c r="U21" i="66"/>
  <c r="V48" i="64"/>
  <c r="W25"/>
  <c r="G38" i="36"/>
  <c r="N39"/>
  <c r="B38"/>
  <c r="P38"/>
  <c r="S21"/>
  <c r="I39"/>
  <c r="F39"/>
  <c r="L39"/>
  <c r="C39"/>
  <c r="C21"/>
  <c r="D39"/>
  <c r="D21"/>
  <c r="H39"/>
  <c r="J39"/>
  <c r="O39"/>
  <c r="O21"/>
  <c r="L22" i="51"/>
  <c r="J41"/>
  <c r="Q41"/>
  <c r="C40"/>
  <c r="C41"/>
  <c r="E40"/>
  <c r="E41"/>
  <c r="O40"/>
  <c r="M40"/>
  <c r="Q40"/>
  <c r="N22"/>
  <c r="I22"/>
  <c r="E22"/>
  <c r="R40" i="65"/>
  <c r="C25" i="15"/>
  <c r="U25"/>
  <c r="D25"/>
  <c r="O25"/>
  <c r="U43" i="28"/>
  <c r="V43" s="1"/>
  <c r="C23" i="31"/>
  <c r="E23"/>
  <c r="R23"/>
  <c r="S23"/>
  <c r="M39" i="18"/>
  <c r="E38"/>
  <c r="J39"/>
  <c r="B39"/>
  <c r="P39"/>
  <c r="C39"/>
  <c r="K39"/>
  <c r="G39"/>
  <c r="L38"/>
  <c r="N38"/>
  <c r="F39"/>
  <c r="I39"/>
  <c r="M42" i="65" l="1"/>
  <c r="C40" i="36"/>
  <c r="C44" i="15"/>
  <c r="J40" i="36"/>
  <c r="N40"/>
  <c r="Q40"/>
  <c r="O40"/>
  <c r="L40"/>
  <c r="S40"/>
  <c r="T21"/>
  <c r="U21" s="1"/>
  <c r="D42" i="51"/>
  <c r="C42"/>
  <c r="J42"/>
  <c r="E42"/>
  <c r="Q42"/>
  <c r="M41" i="31"/>
  <c r="I41"/>
  <c r="H41"/>
  <c r="Q41"/>
  <c r="J41"/>
  <c r="P41"/>
  <c r="G41"/>
  <c r="O41"/>
  <c r="N41"/>
  <c r="T41"/>
  <c r="L41"/>
  <c r="F40" i="18"/>
  <c r="K40"/>
  <c r="J40"/>
  <c r="I40"/>
  <c r="G40"/>
  <c r="B40"/>
  <c r="P40"/>
  <c r="M40"/>
  <c r="C40"/>
  <c r="H40" i="36"/>
  <c r="I40"/>
  <c r="D40"/>
  <c r="F40"/>
  <c r="T38"/>
  <c r="U38" s="1"/>
  <c r="V23" i="31"/>
  <c r="V22" i="45"/>
  <c r="T22" i="51"/>
  <c r="U22" s="1"/>
  <c r="W25" i="15"/>
  <c r="Q38" i="18"/>
  <c r="V24" i="28"/>
  <c r="K41" i="31"/>
  <c r="Q39" i="18"/>
  <c r="W22" i="65"/>
  <c r="Q40" i="18" l="1"/>
  <c r="R41" s="1"/>
  <c r="X25" i="15"/>
  <c r="W23" i="31"/>
  <c r="R38" i="18"/>
  <c r="Q42"/>
  <c r="B19" i="33"/>
  <c r="B21" s="1"/>
  <c r="B37" l="1"/>
  <c r="B38" l="1"/>
  <c r="G19"/>
  <c r="G21" s="1"/>
  <c r="O19"/>
  <c r="O21" s="1"/>
  <c r="J19"/>
  <c r="J21" s="1"/>
  <c r="L19"/>
  <c r="L21" s="1"/>
  <c r="E19"/>
  <c r="E21" s="1"/>
  <c r="K19"/>
  <c r="K21" s="1"/>
  <c r="F19"/>
  <c r="F21" s="1"/>
  <c r="I19"/>
  <c r="I21" s="1"/>
  <c r="N19"/>
  <c r="N21" s="1"/>
  <c r="H19"/>
  <c r="H21" s="1"/>
  <c r="D19"/>
  <c r="D21" s="1"/>
  <c r="R19"/>
  <c r="R21" s="1"/>
  <c r="C19"/>
  <c r="C21" s="1"/>
  <c r="M19"/>
  <c r="M21" s="1"/>
  <c r="S21" l="1"/>
  <c r="M37"/>
  <c r="C37"/>
  <c r="E37"/>
  <c r="F37"/>
  <c r="N37"/>
  <c r="R37"/>
  <c r="O37"/>
  <c r="D37"/>
  <c r="H37"/>
  <c r="K37"/>
  <c r="P37"/>
  <c r="I37"/>
  <c r="L37"/>
  <c r="J37"/>
  <c r="G37"/>
  <c r="F38" l="1"/>
  <c r="N38"/>
  <c r="M38"/>
  <c r="R38"/>
  <c r="C38"/>
  <c r="E38"/>
  <c r="P38"/>
  <c r="O38"/>
  <c r="J38"/>
  <c r="H38"/>
  <c r="I38"/>
  <c r="K38"/>
  <c r="G38"/>
  <c r="L38"/>
  <c r="D38"/>
</calcChain>
</file>

<file path=xl/sharedStrings.xml><?xml version="1.0" encoding="utf-8"?>
<sst xmlns="http://schemas.openxmlformats.org/spreadsheetml/2006/main" count="565" uniqueCount="119">
  <si>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</si>
  <si>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</si>
  <si>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</si>
  <si>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</si>
  <si>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</si>
  <si>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</si>
  <si>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</si>
  <si>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</si>
  <si>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цена</t>
  </si>
  <si>
    <t>на сумму</t>
  </si>
  <si>
    <t>чай</t>
  </si>
  <si>
    <t>гречка</t>
  </si>
  <si>
    <t>свекла</t>
  </si>
  <si>
    <t>фасоль</t>
  </si>
  <si>
    <t>макароны</t>
  </si>
  <si>
    <t xml:space="preserve">масло сливочное </t>
  </si>
  <si>
    <t>крупа пшеничная</t>
  </si>
  <si>
    <t>рис</t>
  </si>
  <si>
    <t>Чай с сахаром</t>
  </si>
  <si>
    <t>пряник</t>
  </si>
  <si>
    <t>яблоко</t>
  </si>
  <si>
    <t>какао</t>
  </si>
  <si>
    <t>зеленый горошек</t>
  </si>
  <si>
    <t>капуста</t>
  </si>
  <si>
    <t>Наименование и количество продуктов питания, подлежащего на 1 чел.</t>
  </si>
  <si>
    <t>Принял повар ______________</t>
  </si>
  <si>
    <t>Врач (диетсестра) __________________</t>
  </si>
  <si>
    <t>Выдал кладовщик ______________________</t>
  </si>
  <si>
    <t>ЗАВТРАК</t>
  </si>
  <si>
    <t>Каша молочная пшеничная</t>
  </si>
  <si>
    <t>молоко</t>
  </si>
  <si>
    <t>Какао с молоком</t>
  </si>
  <si>
    <t>Яблоко</t>
  </si>
  <si>
    <t xml:space="preserve">Сыр </t>
  </si>
  <si>
    <t>сыр</t>
  </si>
  <si>
    <t>Каша гречневая рассыпчатая</t>
  </si>
  <si>
    <t>Компот из смеси сухофруктов</t>
  </si>
  <si>
    <t>смесь сухофруктов</t>
  </si>
  <si>
    <t>ОБЕД</t>
  </si>
  <si>
    <t>Суп с изделиями  макаронными</t>
  </si>
  <si>
    <t xml:space="preserve">Цена </t>
  </si>
  <si>
    <t xml:space="preserve">Сумма </t>
  </si>
  <si>
    <t>мясо куриное</t>
  </si>
  <si>
    <t>масло подсолнечное</t>
  </si>
  <si>
    <t>мука пшеничная</t>
  </si>
  <si>
    <t>итого к выдаче на завтрак</t>
  </si>
  <si>
    <t>итого к выдаче на обед</t>
  </si>
  <si>
    <t>ИТОГО за день</t>
  </si>
  <si>
    <t>кол-во детей в 1 см.</t>
  </si>
  <si>
    <t>кол-во детей в 2 см.</t>
  </si>
  <si>
    <t>Хлеб пшеничный</t>
  </si>
  <si>
    <t>Суп гороховый</t>
  </si>
  <si>
    <t>горох</t>
  </si>
  <si>
    <t>филе говядины</t>
  </si>
  <si>
    <t>Макаронные изделия отварные с маслом</t>
  </si>
  <si>
    <t>салат из капусты с горошком</t>
  </si>
  <si>
    <t>Каша молочная ячневая</t>
  </si>
  <si>
    <t>крупа ячневая</t>
  </si>
  <si>
    <t>Банан</t>
  </si>
  <si>
    <t>Борщ</t>
  </si>
  <si>
    <t>Каша пшеничная рассыпчатая</t>
  </si>
  <si>
    <t>сметана 15%</t>
  </si>
  <si>
    <t xml:space="preserve">Хлеб пшеничный </t>
  </si>
  <si>
    <t>Гуляш из говядины</t>
  </si>
  <si>
    <t>Суп фасолевый с овощами</t>
  </si>
  <si>
    <t>Пюре картофельное</t>
  </si>
  <si>
    <t>Котлеты из говядины</t>
  </si>
  <si>
    <t>яйцо куриное</t>
  </si>
  <si>
    <t>Яйцо вареное</t>
  </si>
  <si>
    <t>Суп перловый с овощами</t>
  </si>
  <si>
    <t>крупа перловая</t>
  </si>
  <si>
    <t>Плов с говядиной</t>
  </si>
  <si>
    <t>Каша молочная манная</t>
  </si>
  <si>
    <t>крупа манная</t>
  </si>
  <si>
    <t>Щи из капусты свежей с картофелем</t>
  </si>
  <si>
    <t>сметана 15 %</t>
  </si>
  <si>
    <t>200 гр</t>
  </si>
  <si>
    <t>90 гр.</t>
  </si>
  <si>
    <t>250 гр</t>
  </si>
  <si>
    <t>80 гр</t>
  </si>
  <si>
    <t>огурцы соленые</t>
  </si>
  <si>
    <t xml:space="preserve">Чай с сахаром </t>
  </si>
  <si>
    <t>Итого к выдаче за день</t>
  </si>
  <si>
    <t>ИТОГО Сумма  за день</t>
  </si>
  <si>
    <t>Итого к  выдаче за день</t>
  </si>
  <si>
    <t>ИТОГО к выдаче  за день</t>
  </si>
  <si>
    <t>ИТОГО к выдаче за день</t>
  </si>
  <si>
    <t>ИТОГО  за день</t>
  </si>
  <si>
    <t xml:space="preserve">томат </t>
  </si>
  <si>
    <t>150 гр.</t>
  </si>
  <si>
    <t>Курица, тушенная в соусе</t>
  </si>
  <si>
    <t>Печенье</t>
  </si>
  <si>
    <t>Жаркое по-домашнему</t>
  </si>
  <si>
    <t>Чай</t>
  </si>
  <si>
    <t>Какао  с молоком</t>
  </si>
  <si>
    <t>Каша перловая рассыпчатая</t>
  </si>
  <si>
    <t>150 гр</t>
  </si>
  <si>
    <t>Пряник</t>
  </si>
  <si>
    <t>90 гр</t>
  </si>
  <si>
    <t>50 гр</t>
  </si>
  <si>
    <t>Сыр</t>
  </si>
  <si>
    <t xml:space="preserve">пряник </t>
  </si>
  <si>
    <t>Суп чечевичный с овощами</t>
  </si>
  <si>
    <t>чечевица</t>
  </si>
  <si>
    <t xml:space="preserve">Плов из курицы </t>
  </si>
  <si>
    <t>Макароны отварные с маслом</t>
  </si>
  <si>
    <t>печенье</t>
  </si>
  <si>
    <t>Рассольник</t>
  </si>
  <si>
    <t>зеленый гоорошек</t>
  </si>
  <si>
    <t>Салат из капусты с горошком</t>
  </si>
  <si>
    <t xml:space="preserve"> </t>
  </si>
  <si>
    <t xml:space="preserve">Гуляш из курицы </t>
  </si>
  <si>
    <t>Гуляш из курицы</t>
  </si>
  <si>
    <t>Тефтели мясные</t>
  </si>
  <si>
    <t xml:space="preserve">свекла </t>
  </si>
  <si>
    <t>Салат из свеклы</t>
  </si>
  <si>
    <t>Салат из тертой моркови</t>
  </si>
  <si>
    <t xml:space="preserve">яблоки </t>
  </si>
  <si>
    <t>Суп рисовый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</si>
</sst>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1"/>
      <name val="Yandex-sans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0" fillId="0" borderId="0" xfId="0" applyBorder="1"/>
    <xf numFmtId="0" fontId="3" fillId="0" borderId="0" xfId="0" applyFont="1" applyBorder="1"/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6" fillId="0" borderId="0" xfId="0" applyFont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8" fillId="0" borderId="0" xfId="0" applyFont="1"/>
    <xf numFmtId="0" fontId="1" fillId="0" borderId="0" xfId="0" applyFont="1" applyAlignment="1"/>
    <xf numFmtId="16" fontId="0" fillId="0" borderId="0" xfId="0" applyNumberFormat="1"/>
    <xf numFmtId="164" fontId="3" fillId="0" borderId="5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0" xfId="0" applyNumberFormat="1" applyFont="1" applyFill="1" applyBorder="1"/>
    <xf numFmtId="0" fontId="3" fillId="3" borderId="1" xfId="0" applyFont="1" applyFill="1" applyBorder="1" applyAlignment="1">
      <alignment wrapText="1"/>
    </xf>
    <xf numFmtId="0" fontId="0" fillId="3" borderId="0" xfId="0" applyFill="1"/>
    <xf numFmtId="0" fontId="9" fillId="0" borderId="0" xfId="0" applyFont="1"/>
    <xf numFmtId="164" fontId="10" fillId="3" borderId="1" xfId="0" applyNumberFormat="1" applyFont="1" applyFill="1" applyBorder="1"/>
    <xf numFmtId="164" fontId="3" fillId="4" borderId="1" xfId="0" applyNumberFormat="1" applyFont="1" applyFill="1" applyBorder="1"/>
    <xf numFmtId="0" fontId="3" fillId="4" borderId="1" xfId="0" applyFont="1" applyFill="1" applyBorder="1"/>
    <xf numFmtId="16" fontId="9" fillId="0" borderId="0" xfId="0" applyNumberFormat="1" applyFont="1"/>
    <xf numFmtId="0" fontId="0" fillId="0" borderId="6" xfId="0" applyBorder="1"/>
    <xf numFmtId="2" fontId="0" fillId="0" borderId="0" xfId="0" applyNumberFormat="1"/>
    <xf numFmtId="0" fontId="11" fillId="0" borderId="0" xfId="0" applyFont="1"/>
    <xf numFmtId="0" fontId="4" fillId="0" borderId="5" xfId="0" applyFont="1" applyFill="1" applyBorder="1"/>
    <xf numFmtId="0" fontId="0" fillId="5" borderId="0" xfId="0" applyFill="1"/>
    <xf numFmtId="0" fontId="0" fillId="0" borderId="4" xfId="0" applyFont="1" applyBorder="1"/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6" fillId="0" borderId="0" xfId="0" applyFont="1"/>
    <xf numFmtId="0" fontId="17" fillId="0" borderId="0" xfId="0" applyFont="1" applyAlignment="1"/>
    <xf numFmtId="0" fontId="18" fillId="0" borderId="1" xfId="0" applyFont="1" applyBorder="1"/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9" fillId="0" borderId="1" xfId="0" applyFont="1" applyBorder="1"/>
    <xf numFmtId="0" fontId="20" fillId="0" borderId="1" xfId="0" applyFont="1" applyBorder="1" applyAlignment="1">
      <alignment horizontal="left" wrapText="1"/>
    </xf>
    <xf numFmtId="16" fontId="15" fillId="0" borderId="0" xfId="0" applyNumberFormat="1" applyFont="1"/>
    <xf numFmtId="0" fontId="15" fillId="5" borderId="0" xfId="0" applyFont="1" applyFill="1"/>
    <xf numFmtId="0" fontId="20" fillId="0" borderId="1" xfId="0" applyFont="1" applyBorder="1" applyAlignment="1">
      <alignment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164" fontId="15" fillId="0" borderId="0" xfId="0" applyNumberFormat="1" applyFont="1"/>
    <xf numFmtId="164" fontId="10" fillId="0" borderId="5" xfId="0" applyNumberFormat="1" applyFont="1" applyFill="1" applyBorder="1"/>
    <xf numFmtId="0" fontId="10" fillId="2" borderId="1" xfId="0" applyFont="1" applyFill="1" applyBorder="1"/>
    <xf numFmtId="164" fontId="10" fillId="2" borderId="1" xfId="0" applyNumberFormat="1" applyFont="1" applyFill="1" applyBorder="1"/>
    <xf numFmtId="164" fontId="10" fillId="0" borderId="0" xfId="0" applyNumberFormat="1" applyFont="1" applyFill="1" applyBorder="1"/>
    <xf numFmtId="0" fontId="19" fillId="0" borderId="1" xfId="0" applyFont="1" applyBorder="1" applyAlignment="1">
      <alignment wrapText="1"/>
    </xf>
    <xf numFmtId="0" fontId="10" fillId="0" borderId="7" xfId="0" applyFont="1" applyFill="1" applyBorder="1"/>
    <xf numFmtId="164" fontId="10" fillId="0" borderId="1" xfId="0" applyNumberFormat="1" applyFont="1" applyBorder="1"/>
    <xf numFmtId="0" fontId="10" fillId="4" borderId="1" xfId="0" applyFont="1" applyFill="1" applyBorder="1"/>
    <xf numFmtId="164" fontId="10" fillId="4" borderId="1" xfId="0" applyNumberFormat="1" applyFont="1" applyFill="1" applyBorder="1"/>
    <xf numFmtId="2" fontId="15" fillId="0" borderId="0" xfId="0" applyNumberFormat="1" applyFont="1"/>
    <xf numFmtId="0" fontId="15" fillId="3" borderId="0" xfId="0" applyFont="1" applyFill="1"/>
    <xf numFmtId="0" fontId="10" fillId="0" borderId="0" xfId="0" applyFont="1" applyBorder="1"/>
    <xf numFmtId="0" fontId="21" fillId="0" borderId="0" xfId="0" applyFont="1"/>
    <xf numFmtId="0" fontId="22" fillId="0" borderId="0" xfId="0" applyFont="1"/>
    <xf numFmtId="0" fontId="15" fillId="0" borderId="0" xfId="0" applyFont="1" applyBorder="1"/>
    <xf numFmtId="0" fontId="15" fillId="2" borderId="0" xfId="0" applyFont="1" applyFill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/>
    <xf numFmtId="0" fontId="20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/>
    <xf numFmtId="0" fontId="1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2" fontId="15" fillId="2" borderId="0" xfId="0" applyNumberFormat="1" applyFont="1" applyFill="1"/>
    <xf numFmtId="164" fontId="10" fillId="2" borderId="0" xfId="0" applyNumberFormat="1" applyFont="1" applyFill="1" applyBorder="1"/>
    <xf numFmtId="164" fontId="15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4"/>
  <sheetViews>
    <sheetView view="pageBreakPreview" topLeftCell="A13" zoomScale="86" zoomScaleNormal="56" zoomScaleSheetLayoutView="86" workbookViewId="0">
      <selection activeCell="V37" sqref="V37:W42"/>
    </sheetView>
  </sheetViews>
  <sheetFormatPr defaultRowHeight="15"/>
  <cols>
    <col min="1" max="1" width="26.42578125" style="12" customWidth="1"/>
    <col min="2" max="2" width="9.7109375" style="12" customWidth="1"/>
    <col min="3" max="3" width="9.42578125" style="12" customWidth="1"/>
    <col min="4" max="4" width="9.140625" style="12" customWidth="1"/>
    <col min="5" max="5" width="8.28515625" style="12" customWidth="1"/>
    <col min="6" max="6" width="7" style="12" customWidth="1"/>
    <col min="7" max="7" width="9.140625" style="12" customWidth="1"/>
    <col min="8" max="8" width="9.42578125" style="12" customWidth="1"/>
    <col min="9" max="9" width="7.85546875" style="12" customWidth="1"/>
    <col min="10" max="10" width="6.85546875" style="12" customWidth="1"/>
    <col min="11" max="11" width="7" style="12" customWidth="1"/>
    <col min="12" max="12" width="9.7109375" style="12" hidden="1" customWidth="1"/>
    <col min="13" max="19" width="8.42578125" style="12" customWidth="1"/>
    <col min="20" max="20" width="7.85546875" style="12" customWidth="1"/>
    <col min="21" max="21" width="7" style="12" customWidth="1"/>
    <col min="22" max="16384" width="9.140625" style="12"/>
  </cols>
  <sheetData>
    <row r="1" spans="1:23" ht="18.75"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3" ht="9.75" customHeight="1"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3" ht="18.75">
      <c r="B3" s="18"/>
      <c r="K3" s="19"/>
      <c r="T3" s="19"/>
      <c r="V3" s="19"/>
    </row>
    <row r="4" spans="1:23">
      <c r="J4" s="20"/>
      <c r="K4" s="20"/>
      <c r="L4" s="20"/>
    </row>
    <row r="5" spans="1:23" ht="15.75" customHeight="1">
      <c r="A5" s="2" t="s">
        <v>48</v>
      </c>
      <c r="B5" s="2">
        <v>1</v>
      </c>
      <c r="C5" s="2">
        <f>B5</f>
        <v>1</v>
      </c>
      <c r="D5" s="2">
        <f t="shared" ref="D5:U5" si="0">C5</f>
        <v>1</v>
      </c>
      <c r="E5" s="2">
        <f t="shared" si="0"/>
        <v>1</v>
      </c>
      <c r="F5" s="2">
        <f t="shared" si="0"/>
        <v>1</v>
      </c>
      <c r="G5" s="2">
        <f t="shared" si="0"/>
        <v>1</v>
      </c>
      <c r="H5" s="2">
        <f t="shared" si="0"/>
        <v>1</v>
      </c>
      <c r="I5" s="2">
        <f t="shared" si="0"/>
        <v>1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2">
        <f t="shared" si="0"/>
        <v>1</v>
      </c>
      <c r="O5" s="2">
        <f t="shared" si="0"/>
        <v>1</v>
      </c>
      <c r="P5" s="2">
        <f t="shared" si="0"/>
        <v>1</v>
      </c>
      <c r="Q5" s="2">
        <f t="shared" si="0"/>
        <v>1</v>
      </c>
      <c r="R5" s="2">
        <f t="shared" si="0"/>
        <v>1</v>
      </c>
      <c r="S5" s="2">
        <f t="shared" si="0"/>
        <v>1</v>
      </c>
      <c r="T5" s="2">
        <f t="shared" si="0"/>
        <v>1</v>
      </c>
      <c r="U5" s="2">
        <f t="shared" si="0"/>
        <v>1</v>
      </c>
    </row>
    <row r="6" spans="1:23" ht="20.25" customHeight="1">
      <c r="A6" s="2" t="s">
        <v>49</v>
      </c>
      <c r="B6" s="2">
        <v>1</v>
      </c>
      <c r="C6" s="2">
        <f>B6</f>
        <v>1</v>
      </c>
      <c r="D6" s="2">
        <f t="shared" ref="D6:U6" si="1">C6</f>
        <v>1</v>
      </c>
      <c r="E6" s="2">
        <f t="shared" si="1"/>
        <v>1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1</v>
      </c>
      <c r="K6" s="2">
        <f t="shared" si="1"/>
        <v>1</v>
      </c>
      <c r="L6" s="2">
        <f t="shared" si="1"/>
        <v>1</v>
      </c>
      <c r="M6" s="2">
        <f t="shared" si="1"/>
        <v>1</v>
      </c>
      <c r="N6" s="2">
        <f t="shared" si="1"/>
        <v>1</v>
      </c>
      <c r="O6" s="2">
        <f t="shared" si="1"/>
        <v>1</v>
      </c>
      <c r="P6" s="2">
        <f t="shared" si="1"/>
        <v>1</v>
      </c>
      <c r="Q6" s="2">
        <f t="shared" si="1"/>
        <v>1</v>
      </c>
      <c r="R6" s="2">
        <f t="shared" si="1"/>
        <v>1</v>
      </c>
      <c r="S6" s="2">
        <f t="shared" si="1"/>
        <v>1</v>
      </c>
      <c r="T6" s="2">
        <f t="shared" si="1"/>
        <v>1</v>
      </c>
      <c r="U6" s="2">
        <f t="shared" si="1"/>
        <v>1</v>
      </c>
    </row>
    <row r="7" spans="1:23" ht="25.5" customHeight="1">
      <c r="A7" s="80" t="s">
        <v>24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1:23" ht="79.5" customHeight="1">
      <c r="A8" s="1"/>
      <c r="B8" s="13" t="s">
        <v>16</v>
      </c>
      <c r="C8" s="17" t="s">
        <v>34</v>
      </c>
      <c r="D8" s="17" t="s">
        <v>30</v>
      </c>
      <c r="E8" s="13" t="s">
        <v>3</v>
      </c>
      <c r="F8" s="13" t="s">
        <v>4</v>
      </c>
      <c r="G8" s="13" t="s">
        <v>42</v>
      </c>
      <c r="H8" s="13" t="s">
        <v>0</v>
      </c>
      <c r="I8" s="13" t="s">
        <v>6</v>
      </c>
      <c r="J8" s="13" t="s">
        <v>2</v>
      </c>
      <c r="K8" s="13" t="s">
        <v>1</v>
      </c>
      <c r="L8" s="13" t="str">
        <f>A14</f>
        <v>Яблоко</v>
      </c>
      <c r="M8" s="13" t="s">
        <v>5</v>
      </c>
      <c r="N8" s="13" t="s">
        <v>11</v>
      </c>
      <c r="O8" s="13" t="s">
        <v>14</v>
      </c>
      <c r="P8" s="13" t="s">
        <v>44</v>
      </c>
      <c r="Q8" s="13" t="s">
        <v>43</v>
      </c>
      <c r="R8" s="13" t="s">
        <v>10</v>
      </c>
      <c r="S8" s="13" t="s">
        <v>32</v>
      </c>
      <c r="T8" s="13" t="s">
        <v>15</v>
      </c>
      <c r="U8" s="13" t="s">
        <v>21</v>
      </c>
      <c r="W8" s="21"/>
    </row>
    <row r="9" spans="1:23" ht="18" customHeight="1">
      <c r="A9" s="3" t="s">
        <v>28</v>
      </c>
      <c r="B9" s="13"/>
      <c r="C9" s="17"/>
      <c r="D9" s="17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ht="28.5" customHeight="1">
      <c r="A10" s="8" t="s">
        <v>29</v>
      </c>
      <c r="B10" s="1">
        <f>23.5*2</f>
        <v>47</v>
      </c>
      <c r="C10" s="1"/>
      <c r="D10" s="1">
        <f>45*2</f>
        <v>90</v>
      </c>
      <c r="E10" s="1"/>
      <c r="F10" s="1">
        <v>3</v>
      </c>
      <c r="G10" s="1"/>
      <c r="H10" s="1"/>
      <c r="I10" s="1">
        <v>6</v>
      </c>
      <c r="J10" s="1"/>
      <c r="K10" s="1"/>
      <c r="L10" s="1"/>
      <c r="M10" s="3"/>
      <c r="N10" s="3"/>
      <c r="O10" s="3"/>
      <c r="P10" s="3"/>
      <c r="Q10" s="3"/>
      <c r="R10" s="3"/>
      <c r="S10" s="3"/>
      <c r="T10" s="1">
        <v>6</v>
      </c>
      <c r="U10" s="1"/>
      <c r="V10" s="12" t="s">
        <v>76</v>
      </c>
      <c r="W10" s="21"/>
    </row>
    <row r="11" spans="1:23" ht="8.25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3" ht="13.5" customHeight="1">
      <c r="A12" s="8" t="s">
        <v>31</v>
      </c>
      <c r="B12" s="1"/>
      <c r="C12" s="1"/>
      <c r="D12" s="1">
        <v>122</v>
      </c>
      <c r="E12" s="1"/>
      <c r="F12" s="1"/>
      <c r="G12" s="1"/>
      <c r="H12" s="1"/>
      <c r="I12" s="1">
        <v>12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v>2.2000000000000002</v>
      </c>
      <c r="V12" s="21"/>
    </row>
    <row r="13" spans="1:23" ht="8.2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3" ht="15.75" customHeight="1">
      <c r="A14" s="86" t="s">
        <v>32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v>113</v>
      </c>
      <c r="T14" s="1"/>
      <c r="U14" s="1"/>
      <c r="V14" s="21"/>
    </row>
    <row r="15" spans="1:23" ht="7.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3" ht="17.25" customHeight="1">
      <c r="A16" s="14" t="s">
        <v>33</v>
      </c>
      <c r="B16" s="1"/>
      <c r="C16" s="1">
        <v>20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8.25" customHeight="1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22.5" customHeight="1">
      <c r="A18" s="4" t="s">
        <v>50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60</v>
      </c>
      <c r="N18" s="1"/>
      <c r="O18" s="1"/>
      <c r="P18" s="1"/>
      <c r="Q18" s="1"/>
      <c r="R18" s="1"/>
      <c r="S18" s="1"/>
      <c r="T18" s="1"/>
      <c r="U18" s="1"/>
    </row>
    <row r="19" spans="1:25" ht="15.75">
      <c r="A19" s="23" t="s">
        <v>7</v>
      </c>
      <c r="B19" s="23">
        <f>SUM(B10:B18)</f>
        <v>47</v>
      </c>
      <c r="C19" s="23">
        <f t="shared" ref="C19:U19" si="2">SUM(C10:C18)</f>
        <v>20</v>
      </c>
      <c r="D19" s="23">
        <f t="shared" si="2"/>
        <v>212</v>
      </c>
      <c r="E19" s="23">
        <f t="shared" si="2"/>
        <v>0</v>
      </c>
      <c r="F19" s="23">
        <f t="shared" si="2"/>
        <v>3</v>
      </c>
      <c r="G19" s="23">
        <f t="shared" si="2"/>
        <v>0</v>
      </c>
      <c r="H19" s="23">
        <f t="shared" si="2"/>
        <v>0</v>
      </c>
      <c r="I19" s="23">
        <f t="shared" si="2"/>
        <v>18</v>
      </c>
      <c r="J19" s="23">
        <f t="shared" si="2"/>
        <v>0</v>
      </c>
      <c r="K19" s="23">
        <f t="shared" si="2"/>
        <v>0</v>
      </c>
      <c r="L19" s="23">
        <f t="shared" si="2"/>
        <v>0</v>
      </c>
      <c r="M19" s="23">
        <f t="shared" si="2"/>
        <v>60</v>
      </c>
      <c r="N19" s="23">
        <f t="shared" si="2"/>
        <v>0</v>
      </c>
      <c r="O19" s="23">
        <f t="shared" si="2"/>
        <v>0</v>
      </c>
      <c r="P19" s="23">
        <f t="shared" si="2"/>
        <v>0</v>
      </c>
      <c r="Q19" s="23">
        <f t="shared" si="2"/>
        <v>0</v>
      </c>
      <c r="R19" s="23">
        <f t="shared" si="2"/>
        <v>0</v>
      </c>
      <c r="S19" s="23">
        <f t="shared" ref="S19" si="3">SUM(S10:S18)</f>
        <v>113</v>
      </c>
      <c r="T19" s="23">
        <f t="shared" si="2"/>
        <v>6</v>
      </c>
      <c r="U19" s="23">
        <f t="shared" si="2"/>
        <v>2.2000000000000002</v>
      </c>
    </row>
    <row r="20" spans="1:25" ht="29.25" customHeight="1">
      <c r="A20" s="26" t="s">
        <v>45</v>
      </c>
      <c r="B20" s="24">
        <f>B19*B5/1000</f>
        <v>4.7E-2</v>
      </c>
      <c r="C20" s="24">
        <f t="shared" ref="C20:T20" si="4">C19*C5/1000</f>
        <v>0.02</v>
      </c>
      <c r="D20" s="24">
        <f t="shared" si="4"/>
        <v>0.21199999999999999</v>
      </c>
      <c r="E20" s="24">
        <f t="shared" si="4"/>
        <v>0</v>
      </c>
      <c r="F20" s="24">
        <f t="shared" si="4"/>
        <v>3.0000000000000001E-3</v>
      </c>
      <c r="G20" s="24">
        <f t="shared" si="4"/>
        <v>0</v>
      </c>
      <c r="H20" s="24">
        <f t="shared" si="4"/>
        <v>0</v>
      </c>
      <c r="I20" s="24">
        <f t="shared" si="4"/>
        <v>1.7999999999999999E-2</v>
      </c>
      <c r="J20" s="24">
        <f t="shared" si="4"/>
        <v>0</v>
      </c>
      <c r="K20" s="24">
        <f t="shared" si="4"/>
        <v>0</v>
      </c>
      <c r="L20" s="24">
        <f t="shared" si="4"/>
        <v>0</v>
      </c>
      <c r="M20" s="24">
        <f>M19*M5/560</f>
        <v>0.10714285714285714</v>
      </c>
      <c r="N20" s="24">
        <f t="shared" si="4"/>
        <v>0</v>
      </c>
      <c r="O20" s="24">
        <f t="shared" si="4"/>
        <v>0</v>
      </c>
      <c r="P20" s="24">
        <f t="shared" si="4"/>
        <v>0</v>
      </c>
      <c r="Q20" s="24">
        <f t="shared" si="4"/>
        <v>0</v>
      </c>
      <c r="R20" s="24">
        <f>R19*R5/100</f>
        <v>0</v>
      </c>
      <c r="S20" s="24">
        <f t="shared" si="4"/>
        <v>0.113</v>
      </c>
      <c r="T20" s="24">
        <f t="shared" si="4"/>
        <v>6.0000000000000001E-3</v>
      </c>
      <c r="U20" s="24">
        <f>U19*U5/100</f>
        <v>2.2000000000000002E-2</v>
      </c>
    </row>
    <row r="21" spans="1:25" ht="17.25" hidden="1" customHeight="1">
      <c r="A21" s="23" t="s">
        <v>40</v>
      </c>
      <c r="B21" s="24">
        <v>80</v>
      </c>
      <c r="C21" s="24">
        <v>460</v>
      </c>
      <c r="D21" s="24">
        <v>125</v>
      </c>
      <c r="E21" s="24">
        <v>280</v>
      </c>
      <c r="F21" s="24">
        <v>20</v>
      </c>
      <c r="G21" s="24">
        <v>330</v>
      </c>
      <c r="H21" s="24">
        <v>55</v>
      </c>
      <c r="I21" s="24">
        <v>90</v>
      </c>
      <c r="J21" s="24">
        <v>45</v>
      </c>
      <c r="K21" s="24">
        <v>60</v>
      </c>
      <c r="L21" s="24">
        <v>160</v>
      </c>
      <c r="M21" s="24">
        <v>30</v>
      </c>
      <c r="N21" s="24">
        <v>140</v>
      </c>
      <c r="O21" s="24">
        <v>70</v>
      </c>
      <c r="P21" s="24">
        <v>40</v>
      </c>
      <c r="Q21" s="24">
        <v>165</v>
      </c>
      <c r="R21" s="24">
        <v>120</v>
      </c>
      <c r="S21" s="24">
        <v>140</v>
      </c>
      <c r="T21" s="24">
        <v>800</v>
      </c>
      <c r="U21" s="24">
        <v>140</v>
      </c>
      <c r="V21" s="11"/>
    </row>
    <row r="22" spans="1:25" ht="30" hidden="1" customHeight="1">
      <c r="A22" s="23" t="s">
        <v>41</v>
      </c>
      <c r="B22" s="24">
        <f>B20*B21</f>
        <v>3.76</v>
      </c>
      <c r="C22" s="24">
        <f t="shared" ref="C22:U22" si="5">C20*C21</f>
        <v>9.2000000000000011</v>
      </c>
      <c r="D22" s="24">
        <f t="shared" si="5"/>
        <v>26.5</v>
      </c>
      <c r="E22" s="24">
        <f t="shared" si="5"/>
        <v>0</v>
      </c>
      <c r="F22" s="24">
        <f t="shared" si="5"/>
        <v>0.06</v>
      </c>
      <c r="G22" s="24">
        <f t="shared" si="5"/>
        <v>0</v>
      </c>
      <c r="H22" s="24">
        <f t="shared" si="5"/>
        <v>0</v>
      </c>
      <c r="I22" s="24">
        <f t="shared" si="5"/>
        <v>1.6199999999999999</v>
      </c>
      <c r="J22" s="24">
        <f t="shared" si="5"/>
        <v>0</v>
      </c>
      <c r="K22" s="24">
        <f t="shared" si="5"/>
        <v>0</v>
      </c>
      <c r="L22" s="24">
        <f>L20*L21</f>
        <v>0</v>
      </c>
      <c r="M22" s="24">
        <f t="shared" si="5"/>
        <v>3.214285714285714</v>
      </c>
      <c r="N22" s="24">
        <f t="shared" si="5"/>
        <v>0</v>
      </c>
      <c r="O22" s="24">
        <f t="shared" si="5"/>
        <v>0</v>
      </c>
      <c r="P22" s="24">
        <f t="shared" si="5"/>
        <v>0</v>
      </c>
      <c r="Q22" s="24">
        <f t="shared" si="5"/>
        <v>0</v>
      </c>
      <c r="R22" s="24">
        <f t="shared" si="5"/>
        <v>0</v>
      </c>
      <c r="S22" s="24">
        <f t="shared" si="5"/>
        <v>15.82</v>
      </c>
      <c r="T22" s="24">
        <f t="shared" si="5"/>
        <v>4.8</v>
      </c>
      <c r="U22" s="24">
        <f t="shared" si="5"/>
        <v>3.0800000000000005</v>
      </c>
      <c r="V22" s="11">
        <f>SUM(B22:U22)</f>
        <v>68.054285714285712</v>
      </c>
      <c r="W22" s="22">
        <f>V22/U5</f>
        <v>68.054285714285712</v>
      </c>
      <c r="Y22" s="11"/>
    </row>
    <row r="23" spans="1:25" ht="19.5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1"/>
      <c r="W23" s="25"/>
    </row>
    <row r="24" spans="1:25" ht="14.25" customHeight="1">
      <c r="A24" s="15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5" ht="15.75" hidden="1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5" ht="28.5" customHeight="1">
      <c r="A26" s="4" t="s">
        <v>39</v>
      </c>
      <c r="B26" s="1"/>
      <c r="C26" s="1"/>
      <c r="D26" s="1"/>
      <c r="E26" s="1"/>
      <c r="F26" s="1">
        <v>0.3</v>
      </c>
      <c r="G26" s="1"/>
      <c r="H26" s="1">
        <v>100</v>
      </c>
      <c r="I26" s="1"/>
      <c r="J26" s="1">
        <v>12</v>
      </c>
      <c r="K26" s="1">
        <v>13</v>
      </c>
      <c r="L26" s="1"/>
      <c r="M26" s="1"/>
      <c r="N26" s="1"/>
      <c r="O26" s="1">
        <v>10</v>
      </c>
      <c r="P26" s="1"/>
      <c r="Q26" s="1"/>
      <c r="R26" s="1"/>
      <c r="S26" s="1"/>
      <c r="T26" s="1">
        <v>3</v>
      </c>
      <c r="U26" s="1"/>
      <c r="V26" s="28" t="s">
        <v>78</v>
      </c>
    </row>
    <row r="27" spans="1:25" ht="8.25" customHeight="1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8"/>
    </row>
    <row r="28" spans="1:25" ht="27" customHeight="1">
      <c r="A28" s="4" t="s">
        <v>35</v>
      </c>
      <c r="B28" s="1"/>
      <c r="C28" s="1"/>
      <c r="D28" s="1"/>
      <c r="E28" s="1"/>
      <c r="F28" s="1">
        <v>1</v>
      </c>
      <c r="G28" s="1"/>
      <c r="H28" s="1"/>
      <c r="I28" s="1"/>
      <c r="J28" s="1"/>
      <c r="K28" s="1"/>
      <c r="L28" s="1"/>
      <c r="M28" s="1"/>
      <c r="N28" s="1">
        <v>60.6</v>
      </c>
      <c r="O28" s="1"/>
      <c r="P28" s="1"/>
      <c r="Q28" s="1"/>
      <c r="R28" s="1"/>
      <c r="S28" s="1"/>
      <c r="T28" s="1">
        <v>5.3</v>
      </c>
      <c r="U28" s="1"/>
      <c r="V28" s="28">
        <v>150</v>
      </c>
    </row>
    <row r="29" spans="1:25" ht="8.25" customHeigh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8"/>
    </row>
    <row r="30" spans="1:25" ht="28.5" customHeight="1">
      <c r="A30" s="4" t="s">
        <v>90</v>
      </c>
      <c r="B30" s="1"/>
      <c r="C30" s="1"/>
      <c r="D30" s="1"/>
      <c r="E30" s="1">
        <v>12</v>
      </c>
      <c r="F30" s="1">
        <v>0.24</v>
      </c>
      <c r="G30" s="1">
        <v>70</v>
      </c>
      <c r="H30" s="1"/>
      <c r="I30" s="1"/>
      <c r="J30" s="1">
        <v>18</v>
      </c>
      <c r="K30" s="1">
        <v>20</v>
      </c>
      <c r="L30" s="1"/>
      <c r="M30" s="1"/>
      <c r="N30" s="1"/>
      <c r="O30" s="1"/>
      <c r="P30" s="1">
        <v>4</v>
      </c>
      <c r="Q30" s="1">
        <v>5</v>
      </c>
      <c r="R30" s="1"/>
      <c r="S30" s="1"/>
      <c r="T30" s="1"/>
      <c r="U30" s="1"/>
      <c r="V30" s="28" t="s">
        <v>77</v>
      </c>
    </row>
    <row r="31" spans="1:25" ht="8.25" customHeight="1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5" ht="20.25" customHeight="1">
      <c r="A32" s="4" t="s">
        <v>81</v>
      </c>
      <c r="B32" s="1"/>
      <c r="C32" s="1"/>
      <c r="D32" s="1"/>
      <c r="E32" s="1"/>
      <c r="F32" s="1"/>
      <c r="G32" s="1"/>
      <c r="H32" s="1"/>
      <c r="I32" s="1">
        <v>15</v>
      </c>
      <c r="J32" s="1"/>
      <c r="K32" s="1"/>
      <c r="L32" s="1"/>
      <c r="M32" s="1"/>
      <c r="N32" s="1"/>
      <c r="O32" s="1"/>
      <c r="P32" s="1"/>
      <c r="Q32" s="1"/>
      <c r="R32" s="1">
        <v>1</v>
      </c>
      <c r="S32" s="1"/>
      <c r="T32" s="1"/>
      <c r="U32" s="1"/>
    </row>
    <row r="33" spans="1:25" ht="8.25" customHeigh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5" ht="15" customHeight="1">
      <c r="A34" s="4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>
        <v>60</v>
      </c>
      <c r="N34" s="1"/>
      <c r="O34" s="1"/>
      <c r="P34" s="1"/>
      <c r="Q34" s="1"/>
      <c r="R34" s="1"/>
      <c r="S34" s="1"/>
      <c r="T34" s="1"/>
      <c r="U34" s="1"/>
    </row>
    <row r="35" spans="1:25" ht="11.25" customHeigh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5" ht="15" customHeight="1">
      <c r="A36" s="4" t="s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v>113</v>
      </c>
      <c r="T36" s="1"/>
      <c r="U36" s="1"/>
    </row>
    <row r="37" spans="1:25" ht="15.75">
      <c r="A37" s="1" t="s">
        <v>7</v>
      </c>
      <c r="B37" s="5">
        <f>SUM(B26:B36)</f>
        <v>0</v>
      </c>
      <c r="C37" s="5">
        <f t="shared" ref="C37:U37" si="6">SUM(C26:C36)</f>
        <v>0</v>
      </c>
      <c r="D37" s="5">
        <f t="shared" si="6"/>
        <v>0</v>
      </c>
      <c r="E37" s="5">
        <f t="shared" si="6"/>
        <v>12</v>
      </c>
      <c r="F37" s="5">
        <f t="shared" si="6"/>
        <v>1.54</v>
      </c>
      <c r="G37" s="5">
        <f t="shared" si="6"/>
        <v>70</v>
      </c>
      <c r="H37" s="5">
        <f t="shared" si="6"/>
        <v>100</v>
      </c>
      <c r="I37" s="5">
        <f t="shared" si="6"/>
        <v>15</v>
      </c>
      <c r="J37" s="5">
        <f t="shared" si="6"/>
        <v>30</v>
      </c>
      <c r="K37" s="5">
        <f t="shared" si="6"/>
        <v>33</v>
      </c>
      <c r="L37" s="5">
        <f t="shared" si="6"/>
        <v>0</v>
      </c>
      <c r="M37" s="5">
        <f t="shared" si="6"/>
        <v>60</v>
      </c>
      <c r="N37" s="5">
        <f t="shared" si="6"/>
        <v>60.6</v>
      </c>
      <c r="O37" s="5">
        <f t="shared" si="6"/>
        <v>10</v>
      </c>
      <c r="P37" s="5">
        <f t="shared" si="6"/>
        <v>4</v>
      </c>
      <c r="Q37" s="5">
        <f t="shared" si="6"/>
        <v>5</v>
      </c>
      <c r="R37" s="5">
        <f t="shared" si="6"/>
        <v>1</v>
      </c>
      <c r="S37" s="5">
        <f t="shared" si="6"/>
        <v>113</v>
      </c>
      <c r="T37" s="5">
        <f t="shared" si="6"/>
        <v>8.3000000000000007</v>
      </c>
      <c r="U37" s="5">
        <f t="shared" si="6"/>
        <v>0</v>
      </c>
      <c r="V37" s="11"/>
    </row>
    <row r="38" spans="1:25" ht="15.75">
      <c r="A38" s="1" t="s">
        <v>46</v>
      </c>
      <c r="B38" s="5">
        <f>B6*B37/1000</f>
        <v>0</v>
      </c>
      <c r="C38" s="5">
        <f t="shared" ref="C38:L38" si="7">C6*C37/1000</f>
        <v>0</v>
      </c>
      <c r="D38" s="5">
        <f t="shared" si="7"/>
        <v>0</v>
      </c>
      <c r="E38" s="5">
        <f t="shared" si="7"/>
        <v>1.2E-2</v>
      </c>
      <c r="F38" s="5">
        <f t="shared" si="7"/>
        <v>1.5400000000000001E-3</v>
      </c>
      <c r="G38" s="5">
        <f t="shared" si="7"/>
        <v>7.0000000000000007E-2</v>
      </c>
      <c r="H38" s="5">
        <f t="shared" si="7"/>
        <v>0.1</v>
      </c>
      <c r="I38" s="5">
        <f t="shared" si="7"/>
        <v>1.4999999999999999E-2</v>
      </c>
      <c r="J38" s="5">
        <f t="shared" si="7"/>
        <v>0.03</v>
      </c>
      <c r="K38" s="5">
        <f t="shared" si="7"/>
        <v>3.3000000000000002E-2</v>
      </c>
      <c r="L38" s="5">
        <f t="shared" si="7"/>
        <v>0</v>
      </c>
      <c r="M38" s="5">
        <f>M6*M37/560</f>
        <v>0.10714285714285714</v>
      </c>
      <c r="N38" s="5">
        <f t="shared" ref="N38:T38" si="8">N6*N37/1000</f>
        <v>6.0600000000000001E-2</v>
      </c>
      <c r="O38" s="5">
        <f t="shared" si="8"/>
        <v>0.01</v>
      </c>
      <c r="P38" s="5">
        <f t="shared" si="8"/>
        <v>4.0000000000000001E-3</v>
      </c>
      <c r="Q38" s="5">
        <f t="shared" si="8"/>
        <v>5.0000000000000001E-3</v>
      </c>
      <c r="R38" s="5">
        <f>R6*R37/100</f>
        <v>0.01</v>
      </c>
      <c r="S38" s="5">
        <f t="shared" si="8"/>
        <v>0.113</v>
      </c>
      <c r="T38" s="5">
        <f t="shared" si="8"/>
        <v>8.3000000000000001E-3</v>
      </c>
      <c r="U38" s="5">
        <f>U6*U37/100</f>
        <v>0</v>
      </c>
      <c r="V38" s="11"/>
    </row>
    <row r="39" spans="1:25" ht="15" customHeight="1">
      <c r="A39" s="1" t="s">
        <v>8</v>
      </c>
      <c r="B39" s="5">
        <f>B21</f>
        <v>80</v>
      </c>
      <c r="C39" s="5">
        <f t="shared" ref="C39:T39" si="9">C21</f>
        <v>460</v>
      </c>
      <c r="D39" s="5">
        <f t="shared" si="9"/>
        <v>125</v>
      </c>
      <c r="E39" s="5">
        <f t="shared" si="9"/>
        <v>280</v>
      </c>
      <c r="F39" s="5">
        <f t="shared" si="9"/>
        <v>20</v>
      </c>
      <c r="G39" s="5">
        <f t="shared" si="9"/>
        <v>330</v>
      </c>
      <c r="H39" s="5">
        <f t="shared" si="9"/>
        <v>55</v>
      </c>
      <c r="I39" s="5">
        <f t="shared" si="9"/>
        <v>90</v>
      </c>
      <c r="J39" s="5">
        <f t="shared" si="9"/>
        <v>45</v>
      </c>
      <c r="K39" s="5">
        <f t="shared" si="9"/>
        <v>60</v>
      </c>
      <c r="L39" s="5">
        <f t="shared" si="9"/>
        <v>160</v>
      </c>
      <c r="M39" s="5">
        <f t="shared" si="9"/>
        <v>30</v>
      </c>
      <c r="N39" s="5">
        <f t="shared" si="9"/>
        <v>140</v>
      </c>
      <c r="O39" s="5">
        <f t="shared" si="9"/>
        <v>70</v>
      </c>
      <c r="P39" s="5">
        <f t="shared" si="9"/>
        <v>40</v>
      </c>
      <c r="Q39" s="5">
        <f t="shared" si="9"/>
        <v>165</v>
      </c>
      <c r="R39" s="5">
        <f t="shared" si="9"/>
        <v>120</v>
      </c>
      <c r="S39" s="5">
        <f t="shared" si="9"/>
        <v>140</v>
      </c>
      <c r="T39" s="5">
        <f t="shared" si="9"/>
        <v>800</v>
      </c>
      <c r="U39" s="5">
        <f>U21</f>
        <v>140</v>
      </c>
      <c r="V39" s="11"/>
    </row>
    <row r="40" spans="1:25" ht="16.5" hidden="1" customHeight="1">
      <c r="A40" s="1" t="s">
        <v>9</v>
      </c>
      <c r="B40" s="5">
        <f>B38*B39</f>
        <v>0</v>
      </c>
      <c r="C40" s="5">
        <f t="shared" ref="C40:U40" si="10">C38*C39</f>
        <v>0</v>
      </c>
      <c r="D40" s="5">
        <f t="shared" si="10"/>
        <v>0</v>
      </c>
      <c r="E40" s="5">
        <f t="shared" si="10"/>
        <v>3.36</v>
      </c>
      <c r="F40" s="5">
        <f t="shared" si="10"/>
        <v>3.0800000000000001E-2</v>
      </c>
      <c r="G40" s="5">
        <f t="shared" si="10"/>
        <v>23.1</v>
      </c>
      <c r="H40" s="5">
        <f t="shared" si="10"/>
        <v>5.5</v>
      </c>
      <c r="I40" s="5">
        <f t="shared" si="10"/>
        <v>1.3499999999999999</v>
      </c>
      <c r="J40" s="5">
        <f t="shared" si="10"/>
        <v>1.3499999999999999</v>
      </c>
      <c r="K40" s="5">
        <f t="shared" si="10"/>
        <v>1.98</v>
      </c>
      <c r="L40" s="5">
        <f t="shared" si="10"/>
        <v>0</v>
      </c>
      <c r="M40" s="5">
        <f t="shared" si="10"/>
        <v>3.214285714285714</v>
      </c>
      <c r="N40" s="5">
        <f t="shared" si="10"/>
        <v>8.484</v>
      </c>
      <c r="O40" s="5">
        <f t="shared" si="10"/>
        <v>0.70000000000000007</v>
      </c>
      <c r="P40" s="5">
        <f t="shared" si="10"/>
        <v>0.16</v>
      </c>
      <c r="Q40" s="5">
        <f t="shared" si="10"/>
        <v>0.82500000000000007</v>
      </c>
      <c r="R40" s="5">
        <f>R38*R39</f>
        <v>1.2</v>
      </c>
      <c r="S40" s="5">
        <f>S38*S39</f>
        <v>15.82</v>
      </c>
      <c r="T40" s="5">
        <f t="shared" si="10"/>
        <v>6.64</v>
      </c>
      <c r="U40" s="5">
        <f t="shared" si="10"/>
        <v>0</v>
      </c>
      <c r="V40" s="11"/>
      <c r="W40" s="22"/>
      <c r="X40" s="11"/>
    </row>
    <row r="41" spans="1:25" ht="15.75">
      <c r="A41" s="31" t="s">
        <v>82</v>
      </c>
      <c r="B41" s="30">
        <f>B20+B38</f>
        <v>4.7E-2</v>
      </c>
      <c r="C41" s="30">
        <f t="shared" ref="C41:U41" si="11">C20+C38</f>
        <v>0.02</v>
      </c>
      <c r="D41" s="30">
        <f t="shared" si="11"/>
        <v>0.21199999999999999</v>
      </c>
      <c r="E41" s="30">
        <f t="shared" si="11"/>
        <v>1.2E-2</v>
      </c>
      <c r="F41" s="30">
        <f t="shared" si="11"/>
        <v>4.5400000000000006E-3</v>
      </c>
      <c r="G41" s="30">
        <f t="shared" si="11"/>
        <v>7.0000000000000007E-2</v>
      </c>
      <c r="H41" s="30">
        <f t="shared" si="11"/>
        <v>0.1</v>
      </c>
      <c r="I41" s="30">
        <f t="shared" si="11"/>
        <v>3.3000000000000002E-2</v>
      </c>
      <c r="J41" s="30">
        <f t="shared" si="11"/>
        <v>0.03</v>
      </c>
      <c r="K41" s="30">
        <f t="shared" si="11"/>
        <v>3.3000000000000002E-2</v>
      </c>
      <c r="L41" s="30">
        <f t="shared" si="11"/>
        <v>0</v>
      </c>
      <c r="M41" s="30">
        <f t="shared" si="11"/>
        <v>0.21428571428571427</v>
      </c>
      <c r="N41" s="30">
        <f t="shared" si="11"/>
        <v>6.0600000000000001E-2</v>
      </c>
      <c r="O41" s="30">
        <f t="shared" si="11"/>
        <v>0.01</v>
      </c>
      <c r="P41" s="30">
        <f t="shared" si="11"/>
        <v>4.0000000000000001E-3</v>
      </c>
      <c r="Q41" s="30">
        <f t="shared" si="11"/>
        <v>5.0000000000000001E-3</v>
      </c>
      <c r="R41" s="30">
        <f t="shared" si="11"/>
        <v>0.01</v>
      </c>
      <c r="S41" s="30">
        <f t="shared" si="11"/>
        <v>0.22600000000000001</v>
      </c>
      <c r="T41" s="30">
        <f t="shared" si="11"/>
        <v>1.43E-2</v>
      </c>
      <c r="U41" s="30">
        <f t="shared" si="11"/>
        <v>2.2000000000000002E-2</v>
      </c>
      <c r="V41" s="34"/>
      <c r="W41" s="25"/>
      <c r="X41" s="11"/>
    </row>
    <row r="42" spans="1:25" ht="15.75">
      <c r="A42" s="1" t="s">
        <v>83</v>
      </c>
      <c r="B42" s="5">
        <f>B39*B41</f>
        <v>3.76</v>
      </c>
      <c r="C42" s="5">
        <f t="shared" ref="C42:U42" si="12">C39*C41</f>
        <v>9.2000000000000011</v>
      </c>
      <c r="D42" s="5">
        <f t="shared" si="12"/>
        <v>26.5</v>
      </c>
      <c r="E42" s="5">
        <f t="shared" si="12"/>
        <v>3.36</v>
      </c>
      <c r="F42" s="5">
        <f t="shared" si="12"/>
        <v>9.080000000000002E-2</v>
      </c>
      <c r="G42" s="5">
        <f t="shared" si="12"/>
        <v>23.1</v>
      </c>
      <c r="H42" s="5">
        <f t="shared" si="12"/>
        <v>5.5</v>
      </c>
      <c r="I42" s="5">
        <f t="shared" si="12"/>
        <v>2.97</v>
      </c>
      <c r="J42" s="5">
        <f t="shared" si="12"/>
        <v>1.3499999999999999</v>
      </c>
      <c r="K42" s="5">
        <f t="shared" si="12"/>
        <v>1.98</v>
      </c>
      <c r="L42" s="5">
        <f t="shared" si="12"/>
        <v>0</v>
      </c>
      <c r="M42" s="5">
        <f t="shared" si="12"/>
        <v>6.4285714285714279</v>
      </c>
      <c r="N42" s="5">
        <f t="shared" si="12"/>
        <v>8.484</v>
      </c>
      <c r="O42" s="5">
        <f t="shared" si="12"/>
        <v>0.70000000000000007</v>
      </c>
      <c r="P42" s="5">
        <f t="shared" si="12"/>
        <v>0.16</v>
      </c>
      <c r="Q42" s="5">
        <f t="shared" si="12"/>
        <v>0.82500000000000007</v>
      </c>
      <c r="R42" s="5">
        <f t="shared" si="12"/>
        <v>1.2</v>
      </c>
      <c r="S42" s="5">
        <f t="shared" si="12"/>
        <v>31.64</v>
      </c>
      <c r="T42" s="5">
        <f t="shared" si="12"/>
        <v>11.44</v>
      </c>
      <c r="U42" s="5">
        <f t="shared" si="12"/>
        <v>3.0800000000000005</v>
      </c>
      <c r="V42" s="11"/>
      <c r="Y42" s="11"/>
    </row>
    <row r="43" spans="1:25" ht="15.7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5" ht="15.75">
      <c r="A44" s="10" t="s">
        <v>25</v>
      </c>
      <c r="B44" s="10"/>
      <c r="D44" s="10" t="s">
        <v>26</v>
      </c>
      <c r="G44" s="10"/>
      <c r="M44" s="10" t="s">
        <v>27</v>
      </c>
      <c r="V44" s="11"/>
      <c r="W44" s="11"/>
    </row>
  </sheetData>
  <mergeCells count="1">
    <mergeCell ref="A7:U7"/>
  </mergeCells>
  <pageMargins left="0.19" right="0.17" top="0.16" bottom="0.11" header="0.31496062992125984" footer="0.31496062992125984"/>
  <pageSetup paperSize="9" scale="70" orientation="landscape" r:id="rId1"/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X42"/>
  <sheetViews>
    <sheetView view="pageBreakPreview" topLeftCell="A16" zoomScale="76" zoomScaleSheetLayoutView="76" workbookViewId="0">
      <selection activeCell="H27" sqref="H27"/>
    </sheetView>
  </sheetViews>
  <sheetFormatPr defaultRowHeight="15"/>
  <cols>
    <col min="1" max="1" width="26.42578125" style="43" customWidth="1"/>
    <col min="2" max="2" width="9.7109375" style="43" customWidth="1"/>
    <col min="3" max="3" width="9.42578125" style="43" customWidth="1"/>
    <col min="4" max="4" width="9.140625" style="43" customWidth="1"/>
    <col min="5" max="5" width="7" style="43" customWidth="1"/>
    <col min="6" max="6" width="9.140625" style="43" customWidth="1"/>
    <col min="7" max="7" width="9.42578125" style="43" customWidth="1"/>
    <col min="8" max="8" width="7.85546875" style="43" customWidth="1"/>
    <col min="9" max="9" width="6.85546875" style="43" customWidth="1"/>
    <col min="10" max="11" width="7.5703125" style="43" customWidth="1"/>
    <col min="12" max="17" width="8.42578125" style="43" customWidth="1"/>
    <col min="18" max="19" width="7.85546875" style="43" customWidth="1"/>
    <col min="20" max="20" width="7" style="43" customWidth="1"/>
    <col min="21" max="16384" width="9.140625" style="43"/>
  </cols>
  <sheetData>
    <row r="1" spans="1:21" ht="18.75"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14.25" customHeight="1"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18.75" hidden="1">
      <c r="B3" s="72"/>
      <c r="J3" s="46"/>
      <c r="R3" s="46"/>
      <c r="S3" s="46"/>
      <c r="U3" s="46"/>
    </row>
    <row r="4" spans="1:21">
      <c r="I4" s="47"/>
      <c r="J4" s="47"/>
      <c r="K4" s="47"/>
    </row>
    <row r="5" spans="1:21" ht="22.5" customHeight="1">
      <c r="A5" s="48" t="s">
        <v>48</v>
      </c>
      <c r="B5" s="48">
        <v>1</v>
      </c>
      <c r="C5" s="48">
        <f>B5</f>
        <v>1</v>
      </c>
      <c r="D5" s="48">
        <f t="shared" ref="D5:T5" si="0">C5</f>
        <v>1</v>
      </c>
      <c r="E5" s="48">
        <f t="shared" si="0"/>
        <v>1</v>
      </c>
      <c r="F5" s="48">
        <f t="shared" si="0"/>
        <v>1</v>
      </c>
      <c r="G5" s="48">
        <f t="shared" si="0"/>
        <v>1</v>
      </c>
      <c r="H5" s="48">
        <f t="shared" si="0"/>
        <v>1</v>
      </c>
      <c r="I5" s="48">
        <f t="shared" si="0"/>
        <v>1</v>
      </c>
      <c r="J5" s="48">
        <f t="shared" si="0"/>
        <v>1</v>
      </c>
      <c r="K5" s="48">
        <f t="shared" si="0"/>
        <v>1</v>
      </c>
      <c r="L5" s="48">
        <f t="shared" si="0"/>
        <v>1</v>
      </c>
      <c r="M5" s="48">
        <f t="shared" si="0"/>
        <v>1</v>
      </c>
      <c r="N5" s="48">
        <f t="shared" si="0"/>
        <v>1</v>
      </c>
      <c r="O5" s="48">
        <f t="shared" si="0"/>
        <v>1</v>
      </c>
      <c r="P5" s="48">
        <f t="shared" si="0"/>
        <v>1</v>
      </c>
      <c r="Q5" s="48">
        <f t="shared" si="0"/>
        <v>1</v>
      </c>
      <c r="R5" s="48">
        <f t="shared" si="0"/>
        <v>1</v>
      </c>
      <c r="S5" s="48">
        <f t="shared" si="0"/>
        <v>1</v>
      </c>
      <c r="T5" s="48">
        <f t="shared" si="0"/>
        <v>1</v>
      </c>
    </row>
    <row r="6" spans="1:21" ht="21" customHeight="1">
      <c r="A6" s="48" t="s">
        <v>49</v>
      </c>
      <c r="B6" s="48">
        <v>1</v>
      </c>
      <c r="C6" s="48">
        <f>B6</f>
        <v>1</v>
      </c>
      <c r="D6" s="48">
        <f t="shared" ref="D6:T6" si="1">C6</f>
        <v>1</v>
      </c>
      <c r="E6" s="48">
        <f t="shared" si="1"/>
        <v>1</v>
      </c>
      <c r="F6" s="48">
        <f t="shared" si="1"/>
        <v>1</v>
      </c>
      <c r="G6" s="48">
        <f t="shared" si="1"/>
        <v>1</v>
      </c>
      <c r="H6" s="48">
        <f t="shared" si="1"/>
        <v>1</v>
      </c>
      <c r="I6" s="48">
        <f t="shared" si="1"/>
        <v>1</v>
      </c>
      <c r="J6" s="48">
        <f t="shared" si="1"/>
        <v>1</v>
      </c>
      <c r="K6" s="48">
        <f t="shared" si="1"/>
        <v>1</v>
      </c>
      <c r="L6" s="48">
        <f t="shared" si="1"/>
        <v>1</v>
      </c>
      <c r="M6" s="48">
        <f t="shared" si="1"/>
        <v>1</v>
      </c>
      <c r="N6" s="48">
        <f t="shared" si="1"/>
        <v>1</v>
      </c>
      <c r="O6" s="48">
        <f t="shared" si="1"/>
        <v>1</v>
      </c>
      <c r="P6" s="48">
        <f t="shared" si="1"/>
        <v>1</v>
      </c>
      <c r="Q6" s="48">
        <f t="shared" si="1"/>
        <v>1</v>
      </c>
      <c r="R6" s="48">
        <f t="shared" si="1"/>
        <v>1</v>
      </c>
      <c r="S6" s="48">
        <f t="shared" si="1"/>
        <v>1</v>
      </c>
      <c r="T6" s="48">
        <f t="shared" si="1"/>
        <v>1</v>
      </c>
    </row>
    <row r="7" spans="1:21" ht="18.75">
      <c r="A7" s="85" t="s">
        <v>24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</row>
    <row r="8" spans="1:21" ht="79.5">
      <c r="A8" s="44"/>
      <c r="B8" s="50" t="s">
        <v>16</v>
      </c>
      <c r="C8" s="49" t="s">
        <v>34</v>
      </c>
      <c r="D8" s="49" t="s">
        <v>30</v>
      </c>
      <c r="E8" s="50" t="s">
        <v>4</v>
      </c>
      <c r="F8" s="50" t="s">
        <v>53</v>
      </c>
      <c r="G8" s="50" t="s">
        <v>0</v>
      </c>
      <c r="H8" s="50" t="s">
        <v>6</v>
      </c>
      <c r="I8" s="50" t="s">
        <v>2</v>
      </c>
      <c r="J8" s="50" t="s">
        <v>1</v>
      </c>
      <c r="K8" s="50" t="str">
        <f>A14</f>
        <v>Яблоко</v>
      </c>
      <c r="L8" s="50" t="s">
        <v>5</v>
      </c>
      <c r="M8" s="50" t="s">
        <v>52</v>
      </c>
      <c r="N8" s="50" t="s">
        <v>11</v>
      </c>
      <c r="O8" s="50" t="s">
        <v>44</v>
      </c>
      <c r="P8" s="50" t="s">
        <v>43</v>
      </c>
      <c r="Q8" s="50" t="s">
        <v>10</v>
      </c>
      <c r="R8" s="50" t="s">
        <v>15</v>
      </c>
      <c r="S8" s="50" t="s">
        <v>88</v>
      </c>
      <c r="T8" s="50" t="s">
        <v>21</v>
      </c>
    </row>
    <row r="9" spans="1:21" ht="15.75">
      <c r="A9" s="51" t="s">
        <v>28</v>
      </c>
      <c r="B9" s="50"/>
      <c r="C9" s="49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1" ht="29.25">
      <c r="A10" s="52" t="s">
        <v>29</v>
      </c>
      <c r="B10" s="44">
        <v>47</v>
      </c>
      <c r="C10" s="44"/>
      <c r="D10" s="44">
        <v>90</v>
      </c>
      <c r="E10" s="44">
        <v>3</v>
      </c>
      <c r="F10" s="44"/>
      <c r="G10" s="44"/>
      <c r="H10" s="44">
        <v>6</v>
      </c>
      <c r="I10" s="44"/>
      <c r="J10" s="44"/>
      <c r="K10" s="44"/>
      <c r="L10" s="51"/>
      <c r="M10" s="51"/>
      <c r="N10" s="51"/>
      <c r="O10" s="51"/>
      <c r="P10" s="51"/>
      <c r="Q10" s="51"/>
      <c r="R10" s="44">
        <v>6</v>
      </c>
      <c r="S10" s="44"/>
      <c r="T10" s="44"/>
      <c r="U10" s="43">
        <v>200</v>
      </c>
    </row>
    <row r="11" spans="1:21" ht="15.75">
      <c r="A11" s="5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1" ht="15.75">
      <c r="A12" s="52" t="s">
        <v>31</v>
      </c>
      <c r="B12" s="44"/>
      <c r="C12" s="44"/>
      <c r="D12" s="44">
        <v>122</v>
      </c>
      <c r="E12" s="44"/>
      <c r="F12" s="44"/>
      <c r="G12" s="44"/>
      <c r="H12" s="44">
        <v>12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>
        <v>2.2000000000000002</v>
      </c>
      <c r="U12" s="53"/>
    </row>
    <row r="13" spans="1:21" ht="15.75">
      <c r="A13" s="45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1" ht="15.75">
      <c r="A14" s="55" t="s">
        <v>32</v>
      </c>
      <c r="B14" s="44"/>
      <c r="C14" s="44"/>
      <c r="D14" s="44"/>
      <c r="E14" s="44"/>
      <c r="F14" s="44"/>
      <c r="G14" s="44"/>
      <c r="H14" s="44"/>
      <c r="I14" s="44"/>
      <c r="J14" s="44"/>
      <c r="K14" s="44">
        <v>113</v>
      </c>
      <c r="L14" s="44"/>
      <c r="M14" s="44"/>
      <c r="N14" s="44"/>
      <c r="O14" s="44"/>
      <c r="P14" s="44"/>
      <c r="Q14" s="44"/>
      <c r="R14" s="44"/>
      <c r="S14" s="44"/>
      <c r="T14" s="44"/>
    </row>
    <row r="15" spans="1:21" ht="15.75">
      <c r="A15" s="4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1" ht="15.75">
      <c r="A16" s="55" t="s">
        <v>33</v>
      </c>
      <c r="B16" s="44"/>
      <c r="C16" s="44">
        <v>20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4" ht="15.75">
      <c r="A17" s="55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4" ht="15.75">
      <c r="A18" s="45" t="s">
        <v>50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>
        <v>60</v>
      </c>
      <c r="M18" s="44"/>
      <c r="N18" s="44"/>
      <c r="O18" s="44"/>
      <c r="P18" s="44"/>
      <c r="Q18" s="44"/>
      <c r="R18" s="44"/>
      <c r="S18" s="44"/>
      <c r="T18" s="44"/>
    </row>
    <row r="19" spans="1:24" ht="15.75">
      <c r="A19" s="56" t="s">
        <v>7</v>
      </c>
      <c r="B19" s="56">
        <f>SUM(B10:B18)</f>
        <v>47</v>
      </c>
      <c r="C19" s="56">
        <f t="shared" ref="C19:T19" si="2">SUM(C10:C18)</f>
        <v>20</v>
      </c>
      <c r="D19" s="56">
        <f t="shared" si="2"/>
        <v>212</v>
      </c>
      <c r="E19" s="56">
        <f t="shared" si="2"/>
        <v>3</v>
      </c>
      <c r="F19" s="56">
        <f t="shared" si="2"/>
        <v>0</v>
      </c>
      <c r="G19" s="56">
        <f t="shared" si="2"/>
        <v>0</v>
      </c>
      <c r="H19" s="56">
        <f t="shared" si="2"/>
        <v>18</v>
      </c>
      <c r="I19" s="56">
        <f t="shared" si="2"/>
        <v>0</v>
      </c>
      <c r="J19" s="56">
        <f t="shared" si="2"/>
        <v>0</v>
      </c>
      <c r="K19" s="56">
        <f t="shared" si="2"/>
        <v>113</v>
      </c>
      <c r="L19" s="56">
        <f t="shared" si="2"/>
        <v>60</v>
      </c>
      <c r="M19" s="56">
        <f t="shared" si="2"/>
        <v>0</v>
      </c>
      <c r="N19" s="56">
        <f t="shared" si="2"/>
        <v>0</v>
      </c>
      <c r="O19" s="56">
        <f t="shared" si="2"/>
        <v>0</v>
      </c>
      <c r="P19" s="56">
        <f t="shared" ref="P19" si="3">SUM(P10:P18)</f>
        <v>0</v>
      </c>
      <c r="Q19" s="56">
        <f t="shared" si="2"/>
        <v>0</v>
      </c>
      <c r="R19" s="56">
        <f t="shared" si="2"/>
        <v>6</v>
      </c>
      <c r="S19" s="56">
        <f t="shared" ref="S19" si="4">SUM(S10:S18)</f>
        <v>0</v>
      </c>
      <c r="T19" s="56">
        <f t="shared" si="2"/>
        <v>2.2000000000000002</v>
      </c>
    </row>
    <row r="20" spans="1:24" ht="26.25" customHeight="1">
      <c r="A20" s="57" t="s">
        <v>45</v>
      </c>
      <c r="B20" s="29">
        <f>B5*B19/1000</f>
        <v>4.7E-2</v>
      </c>
      <c r="C20" s="29">
        <f t="shared" ref="C20:S20" si="5">C5*C19/1000</f>
        <v>0.02</v>
      </c>
      <c r="D20" s="29">
        <f t="shared" si="5"/>
        <v>0.21199999999999999</v>
      </c>
      <c r="E20" s="29">
        <f t="shared" si="5"/>
        <v>3.0000000000000001E-3</v>
      </c>
      <c r="F20" s="29">
        <f t="shared" si="5"/>
        <v>0</v>
      </c>
      <c r="G20" s="29">
        <f t="shared" si="5"/>
        <v>0</v>
      </c>
      <c r="H20" s="29">
        <f t="shared" si="5"/>
        <v>1.7999999999999999E-2</v>
      </c>
      <c r="I20" s="29">
        <f t="shared" si="5"/>
        <v>0</v>
      </c>
      <c r="J20" s="29">
        <f t="shared" si="5"/>
        <v>0</v>
      </c>
      <c r="K20" s="29">
        <f t="shared" si="5"/>
        <v>0.113</v>
      </c>
      <c r="L20" s="29">
        <f>L5*L19/560</f>
        <v>0.10714285714285714</v>
      </c>
      <c r="M20" s="29">
        <f t="shared" si="5"/>
        <v>0</v>
      </c>
      <c r="N20" s="29">
        <f t="shared" si="5"/>
        <v>0</v>
      </c>
      <c r="O20" s="29">
        <f t="shared" si="5"/>
        <v>0</v>
      </c>
      <c r="P20" s="29">
        <f t="shared" si="5"/>
        <v>0</v>
      </c>
      <c r="Q20" s="29">
        <f>Q5*Q19/100</f>
        <v>0</v>
      </c>
      <c r="R20" s="29">
        <f t="shared" si="5"/>
        <v>6.0000000000000001E-3</v>
      </c>
      <c r="S20" s="29">
        <f t="shared" si="5"/>
        <v>0</v>
      </c>
      <c r="T20" s="29">
        <f>T5*T19/100</f>
        <v>2.2000000000000002E-2</v>
      </c>
    </row>
    <row r="21" spans="1:24" ht="18.75" hidden="1" customHeight="1">
      <c r="A21" s="56" t="s">
        <v>40</v>
      </c>
      <c r="B21" s="29">
        <v>80</v>
      </c>
      <c r="C21" s="29">
        <v>460</v>
      </c>
      <c r="D21" s="29">
        <v>125</v>
      </c>
      <c r="E21" s="29">
        <v>20</v>
      </c>
      <c r="F21" s="29">
        <v>630</v>
      </c>
      <c r="G21" s="29">
        <v>55</v>
      </c>
      <c r="H21" s="29">
        <v>90</v>
      </c>
      <c r="I21" s="29">
        <v>45</v>
      </c>
      <c r="J21" s="29">
        <v>60</v>
      </c>
      <c r="K21" s="29">
        <v>140</v>
      </c>
      <c r="L21" s="29">
        <v>30</v>
      </c>
      <c r="M21" s="29">
        <v>75</v>
      </c>
      <c r="N21" s="29">
        <v>140</v>
      </c>
      <c r="O21" s="29">
        <v>40</v>
      </c>
      <c r="P21" s="29">
        <v>165</v>
      </c>
      <c r="Q21" s="29">
        <v>120</v>
      </c>
      <c r="R21" s="29">
        <v>800</v>
      </c>
      <c r="S21" s="29">
        <v>280</v>
      </c>
      <c r="T21" s="29">
        <v>140</v>
      </c>
      <c r="U21" s="58"/>
    </row>
    <row r="22" spans="1:24" ht="18" hidden="1" customHeight="1">
      <c r="A22" s="56" t="s">
        <v>41</v>
      </c>
      <c r="B22" s="29">
        <f>B20*B21</f>
        <v>3.76</v>
      </c>
      <c r="C22" s="29">
        <f t="shared" ref="C22:T22" si="6">C20*C21</f>
        <v>9.2000000000000011</v>
      </c>
      <c r="D22" s="29">
        <f t="shared" si="6"/>
        <v>26.5</v>
      </c>
      <c r="E22" s="29">
        <f t="shared" si="6"/>
        <v>0.06</v>
      </c>
      <c r="F22" s="29">
        <f t="shared" si="6"/>
        <v>0</v>
      </c>
      <c r="G22" s="29">
        <f t="shared" si="6"/>
        <v>0</v>
      </c>
      <c r="H22" s="29">
        <f t="shared" si="6"/>
        <v>1.6199999999999999</v>
      </c>
      <c r="I22" s="29">
        <f t="shared" si="6"/>
        <v>0</v>
      </c>
      <c r="J22" s="29">
        <f t="shared" si="6"/>
        <v>0</v>
      </c>
      <c r="K22" s="29">
        <f t="shared" si="6"/>
        <v>15.82</v>
      </c>
      <c r="L22" s="29">
        <f t="shared" si="6"/>
        <v>3.214285714285714</v>
      </c>
      <c r="M22" s="29">
        <f t="shared" si="6"/>
        <v>0</v>
      </c>
      <c r="N22" s="29">
        <f t="shared" si="6"/>
        <v>0</v>
      </c>
      <c r="O22" s="29">
        <f t="shared" si="6"/>
        <v>0</v>
      </c>
      <c r="P22" s="29">
        <f t="shared" si="6"/>
        <v>0</v>
      </c>
      <c r="Q22" s="29">
        <f t="shared" si="6"/>
        <v>0</v>
      </c>
      <c r="R22" s="29">
        <f t="shared" si="6"/>
        <v>4.8</v>
      </c>
      <c r="S22" s="29">
        <f t="shared" si="6"/>
        <v>0</v>
      </c>
      <c r="T22" s="29">
        <f t="shared" si="6"/>
        <v>3.0800000000000005</v>
      </c>
      <c r="U22" s="58">
        <f>SUM(B22:T22)</f>
        <v>68.054285714285712</v>
      </c>
      <c r="V22" s="59">
        <f>U22/T5</f>
        <v>68.054285714285712</v>
      </c>
      <c r="X22" s="58"/>
    </row>
    <row r="23" spans="1:24" ht="19.5" hidden="1" customHeight="1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58"/>
      <c r="V23" s="62"/>
    </row>
    <row r="24" spans="1:24" ht="15.75">
      <c r="A24" s="63" t="s">
        <v>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4" ht="6.75" customHeight="1">
      <c r="A25" s="6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4" ht="15.75">
      <c r="A26" s="45" t="s">
        <v>51</v>
      </c>
      <c r="B26" s="44"/>
      <c r="C26" s="44"/>
      <c r="D26" s="44"/>
      <c r="E26" s="44">
        <v>1</v>
      </c>
      <c r="F26" s="44"/>
      <c r="G26" s="44">
        <v>49</v>
      </c>
      <c r="H26" s="44"/>
      <c r="I26" s="44">
        <v>10</v>
      </c>
      <c r="J26" s="44">
        <v>10</v>
      </c>
      <c r="K26" s="44"/>
      <c r="L26" s="44"/>
      <c r="M26" s="44">
        <v>25</v>
      </c>
      <c r="N26" s="44"/>
      <c r="O26" s="44"/>
      <c r="P26" s="44">
        <v>3</v>
      </c>
      <c r="Q26" s="44"/>
      <c r="R26" s="44"/>
      <c r="S26" s="44"/>
      <c r="T26" s="44"/>
      <c r="U26" s="43">
        <v>250</v>
      </c>
    </row>
    <row r="27" spans="1:24" ht="6.75" customHeight="1">
      <c r="A27" s="45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4" ht="31.5">
      <c r="A28" s="45" t="s">
        <v>35</v>
      </c>
      <c r="B28" s="44"/>
      <c r="C28" s="44"/>
      <c r="D28" s="44"/>
      <c r="E28" s="44">
        <v>1</v>
      </c>
      <c r="F28" s="44"/>
      <c r="G28" s="44"/>
      <c r="H28" s="44"/>
      <c r="I28" s="44"/>
      <c r="J28" s="44"/>
      <c r="K28" s="44"/>
      <c r="L28" s="44"/>
      <c r="M28" s="44"/>
      <c r="N28" s="44">
        <v>45</v>
      </c>
      <c r="O28" s="44"/>
      <c r="P28" s="44"/>
      <c r="Q28" s="44"/>
      <c r="R28" s="44">
        <v>8</v>
      </c>
      <c r="S28" s="44"/>
      <c r="T28" s="44"/>
      <c r="U28" s="43">
        <v>135</v>
      </c>
    </row>
    <row r="29" spans="1:24" ht="11.25" customHeight="1">
      <c r="A29" s="45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4" ht="15.75">
      <c r="A30" s="45" t="s">
        <v>63</v>
      </c>
      <c r="B30" s="44"/>
      <c r="C30" s="44"/>
      <c r="D30" s="44"/>
      <c r="E30" s="44">
        <v>0.3</v>
      </c>
      <c r="F30" s="44">
        <v>75</v>
      </c>
      <c r="G30" s="44"/>
      <c r="H30" s="44"/>
      <c r="I30" s="44">
        <v>12</v>
      </c>
      <c r="J30" s="44"/>
      <c r="K30" s="44"/>
      <c r="L30" s="44"/>
      <c r="M30" s="44"/>
      <c r="N30" s="44"/>
      <c r="O30" s="44">
        <v>2</v>
      </c>
      <c r="P30" s="44">
        <v>3</v>
      </c>
      <c r="Q30" s="44"/>
      <c r="R30" s="44"/>
      <c r="S30" s="44">
        <v>3</v>
      </c>
      <c r="T30" s="44"/>
    </row>
    <row r="31" spans="1:24" ht="9" customHeight="1">
      <c r="A31" s="45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4" ht="15.75">
      <c r="A32" s="45" t="s">
        <v>18</v>
      </c>
      <c r="B32" s="44"/>
      <c r="C32" s="44"/>
      <c r="D32" s="44"/>
      <c r="E32" s="44"/>
      <c r="F32" s="44"/>
      <c r="G32" s="44"/>
      <c r="H32" s="44">
        <v>15</v>
      </c>
      <c r="I32" s="44"/>
      <c r="J32" s="44"/>
      <c r="K32" s="44"/>
      <c r="L32" s="44"/>
      <c r="M32" s="44"/>
      <c r="N32" s="44"/>
      <c r="O32" s="44"/>
      <c r="P32" s="44"/>
      <c r="Q32" s="44">
        <v>1</v>
      </c>
      <c r="R32" s="44"/>
      <c r="S32" s="44"/>
      <c r="T32" s="44"/>
    </row>
    <row r="33" spans="1:24" ht="6.75" customHeight="1">
      <c r="A33" s="45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4" ht="15.75">
      <c r="A34" s="45" t="s">
        <v>50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>
        <v>60</v>
      </c>
      <c r="M34" s="44"/>
      <c r="N34" s="44"/>
      <c r="O34" s="44"/>
      <c r="P34" s="44"/>
      <c r="Q34" s="44"/>
      <c r="R34" s="44"/>
      <c r="S34" s="44"/>
      <c r="T34" s="44"/>
    </row>
    <row r="35" spans="1:24" ht="15.75">
      <c r="A35" s="44" t="s">
        <v>7</v>
      </c>
      <c r="B35" s="65">
        <f>SUM(B26:B34)</f>
        <v>0</v>
      </c>
      <c r="C35" s="65">
        <f t="shared" ref="C35:T35" si="7">SUM(C26:C34)</f>
        <v>0</v>
      </c>
      <c r="D35" s="65">
        <f t="shared" si="7"/>
        <v>0</v>
      </c>
      <c r="E35" s="65">
        <f t="shared" si="7"/>
        <v>2.2999999999999998</v>
      </c>
      <c r="F35" s="65">
        <f t="shared" si="7"/>
        <v>75</v>
      </c>
      <c r="G35" s="65">
        <f t="shared" si="7"/>
        <v>49</v>
      </c>
      <c r="H35" s="65">
        <f t="shared" si="7"/>
        <v>15</v>
      </c>
      <c r="I35" s="65">
        <f t="shared" si="7"/>
        <v>22</v>
      </c>
      <c r="J35" s="65">
        <f t="shared" si="7"/>
        <v>10</v>
      </c>
      <c r="K35" s="65">
        <f t="shared" si="7"/>
        <v>0</v>
      </c>
      <c r="L35" s="65">
        <f t="shared" si="7"/>
        <v>60</v>
      </c>
      <c r="M35" s="65">
        <f t="shared" si="7"/>
        <v>25</v>
      </c>
      <c r="N35" s="65">
        <f t="shared" si="7"/>
        <v>45</v>
      </c>
      <c r="O35" s="65">
        <f t="shared" si="7"/>
        <v>2</v>
      </c>
      <c r="P35" s="65">
        <f t="shared" si="7"/>
        <v>6</v>
      </c>
      <c r="Q35" s="65">
        <f t="shared" si="7"/>
        <v>1</v>
      </c>
      <c r="R35" s="65">
        <f t="shared" si="7"/>
        <v>8</v>
      </c>
      <c r="S35" s="65">
        <f t="shared" si="7"/>
        <v>3</v>
      </c>
      <c r="T35" s="65">
        <f t="shared" si="7"/>
        <v>0</v>
      </c>
    </row>
    <row r="36" spans="1:24" ht="15.75">
      <c r="A36" s="44" t="s">
        <v>46</v>
      </c>
      <c r="B36" s="65">
        <f>B6*B35/1000</f>
        <v>0</v>
      </c>
      <c r="C36" s="65">
        <f t="shared" ref="C36:S36" si="8">C6*C35/1000</f>
        <v>0</v>
      </c>
      <c r="D36" s="65">
        <f t="shared" si="8"/>
        <v>0</v>
      </c>
      <c r="E36" s="65">
        <f t="shared" si="8"/>
        <v>2.3E-3</v>
      </c>
      <c r="F36" s="65">
        <f>F6*F35/1000</f>
        <v>7.4999999999999997E-2</v>
      </c>
      <c r="G36" s="65">
        <f t="shared" si="8"/>
        <v>4.9000000000000002E-2</v>
      </c>
      <c r="H36" s="65">
        <f t="shared" si="8"/>
        <v>1.4999999999999999E-2</v>
      </c>
      <c r="I36" s="65">
        <f t="shared" si="8"/>
        <v>2.1999999999999999E-2</v>
      </c>
      <c r="J36" s="65">
        <f t="shared" si="8"/>
        <v>0.01</v>
      </c>
      <c r="K36" s="65">
        <f t="shared" si="8"/>
        <v>0</v>
      </c>
      <c r="L36" s="65">
        <f>L6*L35/560</f>
        <v>0.10714285714285714</v>
      </c>
      <c r="M36" s="65">
        <f t="shared" si="8"/>
        <v>2.5000000000000001E-2</v>
      </c>
      <c r="N36" s="65">
        <f t="shared" si="8"/>
        <v>4.4999999999999998E-2</v>
      </c>
      <c r="O36" s="65">
        <f t="shared" si="8"/>
        <v>2E-3</v>
      </c>
      <c r="P36" s="65">
        <f t="shared" si="8"/>
        <v>6.0000000000000001E-3</v>
      </c>
      <c r="Q36" s="65">
        <f>Q6*Q35/100</f>
        <v>0.01</v>
      </c>
      <c r="R36" s="65">
        <f t="shared" si="8"/>
        <v>8.0000000000000002E-3</v>
      </c>
      <c r="S36" s="65">
        <f t="shared" si="8"/>
        <v>3.0000000000000001E-3</v>
      </c>
      <c r="T36" s="65">
        <f>T6*T35/100</f>
        <v>0</v>
      </c>
      <c r="U36" s="58"/>
    </row>
    <row r="37" spans="1:24" ht="15.75" customHeight="1">
      <c r="A37" s="44" t="s">
        <v>8</v>
      </c>
      <c r="B37" s="65">
        <f>B21</f>
        <v>80</v>
      </c>
      <c r="C37" s="65">
        <f t="shared" ref="C37:T37" si="9">C21</f>
        <v>460</v>
      </c>
      <c r="D37" s="65">
        <f t="shared" si="9"/>
        <v>125</v>
      </c>
      <c r="E37" s="65">
        <f t="shared" si="9"/>
        <v>20</v>
      </c>
      <c r="F37" s="65">
        <f t="shared" si="9"/>
        <v>630</v>
      </c>
      <c r="G37" s="65">
        <f t="shared" si="9"/>
        <v>55</v>
      </c>
      <c r="H37" s="65">
        <f t="shared" si="9"/>
        <v>90</v>
      </c>
      <c r="I37" s="65">
        <f t="shared" si="9"/>
        <v>45</v>
      </c>
      <c r="J37" s="65">
        <f t="shared" si="9"/>
        <v>60</v>
      </c>
      <c r="K37" s="65">
        <f t="shared" si="9"/>
        <v>140</v>
      </c>
      <c r="L37" s="65">
        <f t="shared" si="9"/>
        <v>30</v>
      </c>
      <c r="M37" s="65">
        <f t="shared" si="9"/>
        <v>75</v>
      </c>
      <c r="N37" s="65">
        <f t="shared" si="9"/>
        <v>140</v>
      </c>
      <c r="O37" s="65">
        <f t="shared" si="9"/>
        <v>40</v>
      </c>
      <c r="P37" s="65">
        <f t="shared" si="9"/>
        <v>165</v>
      </c>
      <c r="Q37" s="65">
        <f t="shared" si="9"/>
        <v>120</v>
      </c>
      <c r="R37" s="65">
        <f t="shared" si="9"/>
        <v>800</v>
      </c>
      <c r="S37" s="65">
        <f t="shared" si="9"/>
        <v>280</v>
      </c>
      <c r="T37" s="65">
        <f t="shared" si="9"/>
        <v>140</v>
      </c>
    </row>
    <row r="38" spans="1:24" ht="21" hidden="1" customHeight="1">
      <c r="A38" s="44" t="s">
        <v>9</v>
      </c>
      <c r="B38" s="65">
        <f>B36*B37</f>
        <v>0</v>
      </c>
      <c r="C38" s="65">
        <f t="shared" ref="C38:E38" si="10">C36*C37</f>
        <v>0</v>
      </c>
      <c r="D38" s="65">
        <f t="shared" si="10"/>
        <v>0</v>
      </c>
      <c r="E38" s="65">
        <f t="shared" si="10"/>
        <v>4.5999999999999999E-2</v>
      </c>
      <c r="F38" s="65">
        <f>F36*F37</f>
        <v>47.25</v>
      </c>
      <c r="G38" s="65">
        <f t="shared" ref="G38:T38" si="11">G36*G37</f>
        <v>2.6950000000000003</v>
      </c>
      <c r="H38" s="65">
        <f t="shared" si="11"/>
        <v>1.3499999999999999</v>
      </c>
      <c r="I38" s="65">
        <f t="shared" si="11"/>
        <v>0.99</v>
      </c>
      <c r="J38" s="65">
        <f t="shared" si="11"/>
        <v>0.6</v>
      </c>
      <c r="K38" s="65">
        <f t="shared" si="11"/>
        <v>0</v>
      </c>
      <c r="L38" s="65">
        <f t="shared" si="11"/>
        <v>3.214285714285714</v>
      </c>
      <c r="M38" s="65">
        <f t="shared" si="11"/>
        <v>1.875</v>
      </c>
      <c r="N38" s="65">
        <f t="shared" si="11"/>
        <v>6.3</v>
      </c>
      <c r="O38" s="65">
        <f t="shared" si="11"/>
        <v>0.08</v>
      </c>
      <c r="P38" s="65">
        <f t="shared" si="11"/>
        <v>0.99</v>
      </c>
      <c r="Q38" s="65">
        <f t="shared" si="11"/>
        <v>1.2</v>
      </c>
      <c r="R38" s="65">
        <f t="shared" si="11"/>
        <v>6.4</v>
      </c>
      <c r="S38" s="65">
        <f t="shared" si="11"/>
        <v>0.84</v>
      </c>
      <c r="T38" s="65">
        <f t="shared" si="11"/>
        <v>0</v>
      </c>
      <c r="U38" s="58"/>
      <c r="V38" s="59"/>
      <c r="W38" s="58"/>
    </row>
    <row r="39" spans="1:24" ht="15.75">
      <c r="A39" s="66" t="s">
        <v>85</v>
      </c>
      <c r="B39" s="67">
        <f>B36+B20</f>
        <v>4.7E-2</v>
      </c>
      <c r="C39" s="67">
        <f t="shared" ref="C39:T39" si="12">C36+C20</f>
        <v>0.02</v>
      </c>
      <c r="D39" s="67">
        <f t="shared" si="12"/>
        <v>0.21199999999999999</v>
      </c>
      <c r="E39" s="67">
        <f t="shared" si="12"/>
        <v>5.3E-3</v>
      </c>
      <c r="F39" s="67">
        <f t="shared" si="12"/>
        <v>7.4999999999999997E-2</v>
      </c>
      <c r="G39" s="67">
        <f t="shared" si="12"/>
        <v>4.9000000000000002E-2</v>
      </c>
      <c r="H39" s="67">
        <f t="shared" si="12"/>
        <v>3.3000000000000002E-2</v>
      </c>
      <c r="I39" s="67">
        <f t="shared" si="12"/>
        <v>2.1999999999999999E-2</v>
      </c>
      <c r="J39" s="67">
        <f t="shared" si="12"/>
        <v>0.01</v>
      </c>
      <c r="K39" s="67">
        <f t="shared" si="12"/>
        <v>0.113</v>
      </c>
      <c r="L39" s="67">
        <f t="shared" si="12"/>
        <v>0.21428571428571427</v>
      </c>
      <c r="M39" s="67">
        <f t="shared" si="12"/>
        <v>2.5000000000000001E-2</v>
      </c>
      <c r="N39" s="67">
        <f t="shared" si="12"/>
        <v>4.4999999999999998E-2</v>
      </c>
      <c r="O39" s="67">
        <f t="shared" si="12"/>
        <v>2E-3</v>
      </c>
      <c r="P39" s="67">
        <f t="shared" si="12"/>
        <v>6.0000000000000001E-3</v>
      </c>
      <c r="Q39" s="67">
        <f t="shared" si="12"/>
        <v>0.01</v>
      </c>
      <c r="R39" s="67">
        <f t="shared" si="12"/>
        <v>1.4E-2</v>
      </c>
      <c r="S39" s="67">
        <f t="shared" si="12"/>
        <v>3.0000000000000001E-3</v>
      </c>
      <c r="T39" s="67">
        <f t="shared" si="12"/>
        <v>2.2000000000000002E-2</v>
      </c>
      <c r="U39" s="68"/>
      <c r="V39" s="62"/>
      <c r="W39" s="58"/>
    </row>
    <row r="40" spans="1:24" ht="15.75">
      <c r="A40" s="44" t="s">
        <v>47</v>
      </c>
      <c r="B40" s="65">
        <f>B39*B37</f>
        <v>3.76</v>
      </c>
      <c r="C40" s="65">
        <f t="shared" ref="C40:T40" si="13">C39*C37</f>
        <v>9.2000000000000011</v>
      </c>
      <c r="D40" s="65">
        <f t="shared" si="13"/>
        <v>26.5</v>
      </c>
      <c r="E40" s="65">
        <f t="shared" si="13"/>
        <v>0.106</v>
      </c>
      <c r="F40" s="65">
        <f t="shared" si="13"/>
        <v>47.25</v>
      </c>
      <c r="G40" s="65">
        <f t="shared" si="13"/>
        <v>2.6950000000000003</v>
      </c>
      <c r="H40" s="65">
        <f t="shared" si="13"/>
        <v>2.97</v>
      </c>
      <c r="I40" s="65">
        <f t="shared" si="13"/>
        <v>0.99</v>
      </c>
      <c r="J40" s="65">
        <f t="shared" si="13"/>
        <v>0.6</v>
      </c>
      <c r="K40" s="65">
        <f t="shared" si="13"/>
        <v>15.82</v>
      </c>
      <c r="L40" s="65">
        <f t="shared" si="13"/>
        <v>6.4285714285714279</v>
      </c>
      <c r="M40" s="65">
        <f t="shared" si="13"/>
        <v>1.875</v>
      </c>
      <c r="N40" s="65">
        <f t="shared" si="13"/>
        <v>6.3</v>
      </c>
      <c r="O40" s="65">
        <f t="shared" si="13"/>
        <v>0.08</v>
      </c>
      <c r="P40" s="65">
        <f t="shared" si="13"/>
        <v>0.99</v>
      </c>
      <c r="Q40" s="65">
        <f t="shared" si="13"/>
        <v>1.2</v>
      </c>
      <c r="R40" s="65">
        <f t="shared" si="13"/>
        <v>11.200000000000001</v>
      </c>
      <c r="S40" s="65">
        <f t="shared" si="13"/>
        <v>0.84</v>
      </c>
      <c r="T40" s="65">
        <f t="shared" si="13"/>
        <v>3.0800000000000005</v>
      </c>
      <c r="U40" s="58"/>
      <c r="X40" s="58"/>
    </row>
    <row r="41" spans="1:24" ht="15.7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</row>
    <row r="42" spans="1:24" ht="15.75">
      <c r="A42" s="71" t="s">
        <v>25</v>
      </c>
      <c r="B42" s="71"/>
      <c r="D42" s="71" t="s">
        <v>26</v>
      </c>
      <c r="F42" s="71"/>
      <c r="L42" s="71" t="s">
        <v>27</v>
      </c>
      <c r="U42" s="58"/>
      <c r="V42" s="58"/>
    </row>
  </sheetData>
  <mergeCells count="1">
    <mergeCell ref="A7:T7"/>
  </mergeCells>
  <pageMargins left="0.12" right="0.25" top="0.16" bottom="0.14000000000000001" header="0.31496062992125984" footer="0.31496062992125984"/>
  <pageSetup paperSize="9" scale="71" orientation="landscape" r:id="rId1"/>
  <colBreaks count="1" manualBreakCount="1">
    <brk id="20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W42"/>
  <sheetViews>
    <sheetView view="pageBreakPreview" zoomScale="73" zoomScaleSheetLayoutView="73" workbookViewId="0">
      <selection activeCell="Q34" sqref="Q34"/>
    </sheetView>
  </sheetViews>
  <sheetFormatPr defaultRowHeight="15"/>
  <cols>
    <col min="1" max="1" width="26.42578125" style="43" customWidth="1"/>
    <col min="2" max="2" width="9.42578125" style="43" customWidth="1"/>
    <col min="3" max="3" width="8.28515625" style="43" customWidth="1"/>
    <col min="4" max="4" width="7" style="43" customWidth="1"/>
    <col min="5" max="5" width="9.140625" style="43" customWidth="1"/>
    <col min="6" max="7" width="7.85546875" style="43" customWidth="1"/>
    <col min="8" max="8" width="6.85546875" style="43" customWidth="1"/>
    <col min="9" max="9" width="7.5703125" style="43" customWidth="1"/>
    <col min="10" max="15" width="8.42578125" style="43" customWidth="1"/>
    <col min="16" max="16" width="7.85546875" style="43" customWidth="1"/>
    <col min="17" max="18" width="7" style="43" customWidth="1"/>
    <col min="19" max="19" width="9" style="43" customWidth="1"/>
    <col min="20" max="16384" width="9.140625" style="43"/>
  </cols>
  <sheetData>
    <row r="1" spans="1:22" ht="18.75"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18.75"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2" ht="18.75">
      <c r="I3" s="46"/>
      <c r="P3" s="46"/>
      <c r="T3" s="46"/>
    </row>
    <row r="4" spans="1:22">
      <c r="H4" s="47"/>
      <c r="I4" s="47"/>
    </row>
    <row r="5" spans="1:22" ht="18.75">
      <c r="A5" s="48" t="s">
        <v>48</v>
      </c>
      <c r="B5" s="48">
        <v>1</v>
      </c>
      <c r="C5" s="48">
        <f>B5</f>
        <v>1</v>
      </c>
      <c r="D5" s="48">
        <f t="shared" ref="D5:S5" si="0">C5</f>
        <v>1</v>
      </c>
      <c r="E5" s="48">
        <f t="shared" si="0"/>
        <v>1</v>
      </c>
      <c r="F5" s="48">
        <f t="shared" si="0"/>
        <v>1</v>
      </c>
      <c r="G5" s="48">
        <f t="shared" si="0"/>
        <v>1</v>
      </c>
      <c r="H5" s="48">
        <f t="shared" si="0"/>
        <v>1</v>
      </c>
      <c r="I5" s="48">
        <f t="shared" si="0"/>
        <v>1</v>
      </c>
      <c r="J5" s="48">
        <f t="shared" si="0"/>
        <v>1</v>
      </c>
      <c r="K5" s="48">
        <f t="shared" si="0"/>
        <v>1</v>
      </c>
      <c r="L5" s="48">
        <f t="shared" si="0"/>
        <v>1</v>
      </c>
      <c r="M5" s="48">
        <f t="shared" si="0"/>
        <v>1</v>
      </c>
      <c r="N5" s="48">
        <f t="shared" si="0"/>
        <v>1</v>
      </c>
      <c r="O5" s="48">
        <f t="shared" si="0"/>
        <v>1</v>
      </c>
      <c r="P5" s="48">
        <f t="shared" si="0"/>
        <v>1</v>
      </c>
      <c r="Q5" s="48">
        <f t="shared" si="0"/>
        <v>1</v>
      </c>
      <c r="R5" s="48">
        <f t="shared" si="0"/>
        <v>1</v>
      </c>
      <c r="S5" s="48">
        <f t="shared" si="0"/>
        <v>1</v>
      </c>
    </row>
    <row r="6" spans="1:22" ht="18.75">
      <c r="A6" s="48" t="s">
        <v>49</v>
      </c>
      <c r="B6" s="48">
        <v>1</v>
      </c>
      <c r="C6" s="48">
        <f>B6</f>
        <v>1</v>
      </c>
      <c r="D6" s="48">
        <f t="shared" ref="D6:S6" si="1">C6</f>
        <v>1</v>
      </c>
      <c r="E6" s="48">
        <f t="shared" si="1"/>
        <v>1</v>
      </c>
      <c r="F6" s="48">
        <f t="shared" si="1"/>
        <v>1</v>
      </c>
      <c r="G6" s="48">
        <f t="shared" si="1"/>
        <v>1</v>
      </c>
      <c r="H6" s="48">
        <f t="shared" si="1"/>
        <v>1</v>
      </c>
      <c r="I6" s="48">
        <f t="shared" si="1"/>
        <v>1</v>
      </c>
      <c r="J6" s="48">
        <f t="shared" si="1"/>
        <v>1</v>
      </c>
      <c r="K6" s="48">
        <f t="shared" si="1"/>
        <v>1</v>
      </c>
      <c r="L6" s="48">
        <f t="shared" si="1"/>
        <v>1</v>
      </c>
      <c r="M6" s="48">
        <f t="shared" si="1"/>
        <v>1</v>
      </c>
      <c r="N6" s="48">
        <f t="shared" si="1"/>
        <v>1</v>
      </c>
      <c r="O6" s="48">
        <f t="shared" si="1"/>
        <v>1</v>
      </c>
      <c r="P6" s="48">
        <f t="shared" si="1"/>
        <v>1</v>
      </c>
      <c r="Q6" s="48">
        <f t="shared" si="1"/>
        <v>1</v>
      </c>
      <c r="R6" s="48">
        <f t="shared" si="1"/>
        <v>1</v>
      </c>
      <c r="S6" s="48">
        <f t="shared" si="1"/>
        <v>1</v>
      </c>
    </row>
    <row r="7" spans="1:22" ht="18.75">
      <c r="A7" s="85" t="s">
        <v>24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1:22" ht="79.5">
      <c r="A8" s="44"/>
      <c r="B8" s="49" t="s">
        <v>37</v>
      </c>
      <c r="C8" s="50" t="s">
        <v>3</v>
      </c>
      <c r="D8" s="50" t="s">
        <v>4</v>
      </c>
      <c r="E8" s="50" t="s">
        <v>42</v>
      </c>
      <c r="F8" s="50" t="s">
        <v>0</v>
      </c>
      <c r="G8" s="50" t="s">
        <v>6</v>
      </c>
      <c r="H8" s="50" t="s">
        <v>2</v>
      </c>
      <c r="I8" s="50" t="s">
        <v>1</v>
      </c>
      <c r="J8" s="50" t="s">
        <v>5</v>
      </c>
      <c r="K8" s="50" t="s">
        <v>14</v>
      </c>
      <c r="L8" s="50" t="s">
        <v>17</v>
      </c>
      <c r="M8" s="50" t="s">
        <v>44</v>
      </c>
      <c r="N8" s="50" t="s">
        <v>19</v>
      </c>
      <c r="O8" s="50" t="s">
        <v>43</v>
      </c>
      <c r="P8" s="50" t="s">
        <v>15</v>
      </c>
      <c r="Q8" s="50" t="s">
        <v>23</v>
      </c>
      <c r="R8" s="50" t="s">
        <v>75</v>
      </c>
      <c r="S8" s="50" t="s">
        <v>53</v>
      </c>
    </row>
    <row r="9" spans="1:22" ht="15.75">
      <c r="A9" s="51" t="s">
        <v>28</v>
      </c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22" ht="31.5">
      <c r="A10" s="45" t="s">
        <v>105</v>
      </c>
      <c r="B10" s="44"/>
      <c r="C10" s="44"/>
      <c r="D10" s="44">
        <v>1</v>
      </c>
      <c r="E10" s="44"/>
      <c r="F10" s="44"/>
      <c r="G10" s="44"/>
      <c r="H10" s="44"/>
      <c r="I10" s="44"/>
      <c r="J10" s="44"/>
      <c r="K10" s="44">
        <v>40</v>
      </c>
      <c r="L10" s="44"/>
      <c r="M10" s="44"/>
      <c r="N10" s="44"/>
      <c r="O10" s="44"/>
      <c r="P10" s="44">
        <v>5</v>
      </c>
      <c r="Q10" s="44"/>
      <c r="R10" s="44"/>
      <c r="S10" s="44"/>
      <c r="T10" s="43">
        <v>150</v>
      </c>
    </row>
    <row r="11" spans="1:22" ht="15.75">
      <c r="A11" s="5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V11" s="53"/>
    </row>
    <row r="12" spans="1:22" ht="15.75">
      <c r="A12" s="52" t="s">
        <v>63</v>
      </c>
      <c r="B12" s="44"/>
      <c r="C12" s="44">
        <v>3</v>
      </c>
      <c r="D12" s="44">
        <v>0.3</v>
      </c>
      <c r="E12" s="44"/>
      <c r="F12" s="44"/>
      <c r="G12" s="44"/>
      <c r="H12" s="44">
        <v>12</v>
      </c>
      <c r="I12" s="44"/>
      <c r="J12" s="44"/>
      <c r="K12" s="44"/>
      <c r="L12" s="44"/>
      <c r="M12" s="44">
        <v>2</v>
      </c>
      <c r="N12" s="44"/>
      <c r="O12" s="44">
        <v>3</v>
      </c>
      <c r="P12" s="44"/>
      <c r="Q12" s="44"/>
      <c r="R12" s="44"/>
      <c r="S12" s="44">
        <v>79</v>
      </c>
      <c r="T12" s="43">
        <v>100</v>
      </c>
      <c r="V12" s="53"/>
    </row>
    <row r="13" spans="1:22" ht="15.75">
      <c r="A13" s="5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V13" s="53"/>
    </row>
    <row r="14" spans="1:22" ht="31.5">
      <c r="A14" s="45" t="s">
        <v>36</v>
      </c>
      <c r="B14" s="44">
        <v>33</v>
      </c>
      <c r="C14" s="44"/>
      <c r="D14" s="44"/>
      <c r="E14" s="44"/>
      <c r="F14" s="44"/>
      <c r="G14" s="44">
        <v>16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53"/>
    </row>
    <row r="15" spans="1:22" ht="15.75">
      <c r="A15" s="4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V15" s="53"/>
    </row>
    <row r="16" spans="1:22" ht="15.75">
      <c r="A16" s="55" t="s">
        <v>50</v>
      </c>
      <c r="B16" s="44"/>
      <c r="C16" s="44"/>
      <c r="D16" s="44"/>
      <c r="E16" s="44"/>
      <c r="F16" s="44"/>
      <c r="G16" s="44"/>
      <c r="H16" s="44"/>
      <c r="I16" s="44"/>
      <c r="J16" s="44">
        <v>60</v>
      </c>
      <c r="K16" s="44"/>
      <c r="L16" s="44"/>
      <c r="M16" s="44"/>
      <c r="N16" s="44"/>
      <c r="O16" s="44"/>
      <c r="P16" s="44"/>
      <c r="Q16" s="44"/>
      <c r="R16" s="44"/>
      <c r="S16" s="44"/>
    </row>
    <row r="17" spans="1:23" ht="12" customHeight="1">
      <c r="A17" s="55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23" ht="18" customHeight="1">
      <c r="A18" s="56" t="s">
        <v>7</v>
      </c>
      <c r="B18" s="56">
        <f t="shared" ref="B18:S18" si="2">SUM(B10:B17)</f>
        <v>33</v>
      </c>
      <c r="C18" s="56">
        <f t="shared" si="2"/>
        <v>3</v>
      </c>
      <c r="D18" s="56">
        <f t="shared" si="2"/>
        <v>1.3</v>
      </c>
      <c r="E18" s="56">
        <f t="shared" si="2"/>
        <v>0</v>
      </c>
      <c r="F18" s="56">
        <f t="shared" si="2"/>
        <v>0</v>
      </c>
      <c r="G18" s="56">
        <f t="shared" si="2"/>
        <v>16</v>
      </c>
      <c r="H18" s="56">
        <f t="shared" si="2"/>
        <v>12</v>
      </c>
      <c r="I18" s="56">
        <f t="shared" si="2"/>
        <v>0</v>
      </c>
      <c r="J18" s="56">
        <f t="shared" si="2"/>
        <v>60</v>
      </c>
      <c r="K18" s="56">
        <f t="shared" si="2"/>
        <v>40</v>
      </c>
      <c r="L18" s="56">
        <f t="shared" si="2"/>
        <v>0</v>
      </c>
      <c r="M18" s="56">
        <f t="shared" si="2"/>
        <v>2</v>
      </c>
      <c r="N18" s="56">
        <f t="shared" si="2"/>
        <v>0</v>
      </c>
      <c r="O18" s="56">
        <f t="shared" si="2"/>
        <v>3</v>
      </c>
      <c r="P18" s="56">
        <f t="shared" si="2"/>
        <v>5</v>
      </c>
      <c r="Q18" s="56">
        <f t="shared" si="2"/>
        <v>0</v>
      </c>
      <c r="R18" s="56">
        <f t="shared" si="2"/>
        <v>0</v>
      </c>
      <c r="S18" s="56">
        <f t="shared" si="2"/>
        <v>79</v>
      </c>
    </row>
    <row r="19" spans="1:23" ht="29.25" customHeight="1">
      <c r="A19" s="57" t="s">
        <v>45</v>
      </c>
      <c r="B19" s="29">
        <f t="shared" ref="B19:I19" si="3">B18*B5/1000</f>
        <v>3.3000000000000002E-2</v>
      </c>
      <c r="C19" s="29">
        <f t="shared" si="3"/>
        <v>3.0000000000000001E-3</v>
      </c>
      <c r="D19" s="29">
        <f t="shared" si="3"/>
        <v>1.2999999999999999E-3</v>
      </c>
      <c r="E19" s="29">
        <f t="shared" si="3"/>
        <v>0</v>
      </c>
      <c r="F19" s="29">
        <f t="shared" si="3"/>
        <v>0</v>
      </c>
      <c r="G19" s="29">
        <f t="shared" si="3"/>
        <v>1.6E-2</v>
      </c>
      <c r="H19" s="29">
        <f t="shared" si="3"/>
        <v>1.2E-2</v>
      </c>
      <c r="I19" s="29">
        <f t="shared" si="3"/>
        <v>0</v>
      </c>
      <c r="J19" s="29">
        <f>J18*J5/560</f>
        <v>0.10714285714285714</v>
      </c>
      <c r="K19" s="29">
        <f t="shared" ref="K19:S19" si="4">K18*K5/1000</f>
        <v>0.04</v>
      </c>
      <c r="L19" s="29">
        <f t="shared" si="4"/>
        <v>0</v>
      </c>
      <c r="M19" s="29">
        <f t="shared" si="4"/>
        <v>2E-3</v>
      </c>
      <c r="N19" s="29">
        <f t="shared" si="4"/>
        <v>0</v>
      </c>
      <c r="O19" s="29">
        <f t="shared" si="4"/>
        <v>3.0000000000000001E-3</v>
      </c>
      <c r="P19" s="29">
        <f t="shared" si="4"/>
        <v>5.0000000000000001E-3</v>
      </c>
      <c r="Q19" s="29">
        <f t="shared" si="4"/>
        <v>0</v>
      </c>
      <c r="R19" s="29">
        <f t="shared" si="4"/>
        <v>0</v>
      </c>
      <c r="S19" s="29">
        <f t="shared" si="4"/>
        <v>7.9000000000000001E-2</v>
      </c>
    </row>
    <row r="20" spans="1:23" ht="27" hidden="1" customHeight="1">
      <c r="A20" s="56" t="s">
        <v>40</v>
      </c>
      <c r="B20" s="29">
        <v>350</v>
      </c>
      <c r="C20" s="29">
        <v>280</v>
      </c>
      <c r="D20" s="29">
        <v>20</v>
      </c>
      <c r="E20" s="29">
        <v>330</v>
      </c>
      <c r="F20" s="29">
        <v>55</v>
      </c>
      <c r="G20" s="29">
        <v>90</v>
      </c>
      <c r="H20" s="29">
        <v>45</v>
      </c>
      <c r="I20" s="29">
        <v>60</v>
      </c>
      <c r="J20" s="29">
        <v>30</v>
      </c>
      <c r="K20" s="29">
        <v>70</v>
      </c>
      <c r="L20" s="29">
        <v>120</v>
      </c>
      <c r="M20" s="29">
        <v>40</v>
      </c>
      <c r="N20" s="29">
        <v>220</v>
      </c>
      <c r="O20" s="29">
        <v>165</v>
      </c>
      <c r="P20" s="29">
        <v>800</v>
      </c>
      <c r="Q20" s="29">
        <v>50</v>
      </c>
      <c r="R20" s="29">
        <v>280</v>
      </c>
      <c r="S20" s="29">
        <v>630</v>
      </c>
      <c r="T20" s="58"/>
    </row>
    <row r="21" spans="1:23" ht="24" hidden="1" customHeight="1">
      <c r="A21" s="56" t="s">
        <v>41</v>
      </c>
      <c r="B21" s="29">
        <f>B19*B20</f>
        <v>11.55</v>
      </c>
      <c r="C21" s="29">
        <f t="shared" ref="C21:S21" si="5">C19*C20</f>
        <v>0.84</v>
      </c>
      <c r="D21" s="29">
        <f t="shared" si="5"/>
        <v>2.5999999999999999E-2</v>
      </c>
      <c r="E21" s="29">
        <f t="shared" si="5"/>
        <v>0</v>
      </c>
      <c r="F21" s="29">
        <f t="shared" si="5"/>
        <v>0</v>
      </c>
      <c r="G21" s="29">
        <f t="shared" si="5"/>
        <v>1.44</v>
      </c>
      <c r="H21" s="29">
        <f t="shared" si="5"/>
        <v>0.54</v>
      </c>
      <c r="I21" s="29">
        <f t="shared" si="5"/>
        <v>0</v>
      </c>
      <c r="J21" s="29">
        <f t="shared" si="5"/>
        <v>3.214285714285714</v>
      </c>
      <c r="K21" s="29">
        <f t="shared" si="5"/>
        <v>2.8000000000000003</v>
      </c>
      <c r="L21" s="29">
        <f t="shared" si="5"/>
        <v>0</v>
      </c>
      <c r="M21" s="29">
        <f t="shared" si="5"/>
        <v>0.08</v>
      </c>
      <c r="N21" s="29">
        <f t="shared" si="5"/>
        <v>0</v>
      </c>
      <c r="O21" s="29">
        <f t="shared" si="5"/>
        <v>0.495</v>
      </c>
      <c r="P21" s="29">
        <f t="shared" si="5"/>
        <v>4</v>
      </c>
      <c r="Q21" s="29">
        <f t="shared" si="5"/>
        <v>0</v>
      </c>
      <c r="R21" s="29">
        <f t="shared" si="5"/>
        <v>0</v>
      </c>
      <c r="S21" s="29">
        <f t="shared" si="5"/>
        <v>49.77</v>
      </c>
      <c r="T21" s="58">
        <f>SUM(B21:S21)</f>
        <v>74.755285714285719</v>
      </c>
      <c r="U21" s="59">
        <f>T21/Q5</f>
        <v>74.755285714285719</v>
      </c>
      <c r="W21" s="58"/>
    </row>
    <row r="22" spans="1:23" ht="22.5" customHeight="1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58"/>
      <c r="U22" s="62"/>
    </row>
    <row r="23" spans="1:23" ht="15.75">
      <c r="A23" s="63" t="s">
        <v>38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23" ht="15.75" hidden="1">
      <c r="A24" s="6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23" ht="31.5">
      <c r="A25" s="45" t="s">
        <v>74</v>
      </c>
      <c r="B25" s="44"/>
      <c r="C25" s="44">
        <v>2</v>
      </c>
      <c r="D25" s="44">
        <v>1</v>
      </c>
      <c r="E25" s="44"/>
      <c r="F25" s="44">
        <v>70</v>
      </c>
      <c r="G25" s="44"/>
      <c r="H25" s="44">
        <v>5</v>
      </c>
      <c r="I25" s="44">
        <v>8</v>
      </c>
      <c r="J25" s="44"/>
      <c r="K25" s="44"/>
      <c r="L25" s="44"/>
      <c r="M25" s="44"/>
      <c r="N25" s="44"/>
      <c r="O25" s="44"/>
      <c r="P25" s="44">
        <v>5</v>
      </c>
      <c r="Q25" s="44">
        <v>50</v>
      </c>
      <c r="R25" s="44">
        <v>5</v>
      </c>
      <c r="S25" s="44"/>
      <c r="T25" s="64">
        <v>250</v>
      </c>
    </row>
    <row r="26" spans="1:23" ht="12" customHeight="1">
      <c r="A26" s="45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23" ht="17.25" customHeight="1">
      <c r="A27" s="45" t="s">
        <v>104</v>
      </c>
      <c r="B27" s="44"/>
      <c r="C27" s="44">
        <v>5</v>
      </c>
      <c r="D27" s="44">
        <v>1</v>
      </c>
      <c r="E27" s="44">
        <v>79</v>
      </c>
      <c r="F27" s="44"/>
      <c r="G27" s="44"/>
      <c r="H27" s="44">
        <v>9</v>
      </c>
      <c r="I27" s="44">
        <v>10</v>
      </c>
      <c r="J27" s="44"/>
      <c r="K27" s="44"/>
      <c r="L27" s="44">
        <v>35</v>
      </c>
      <c r="M27" s="44"/>
      <c r="N27" s="44"/>
      <c r="O27" s="44">
        <v>2</v>
      </c>
      <c r="P27" s="44"/>
      <c r="Q27" s="44"/>
      <c r="R27" s="44"/>
      <c r="S27" s="44"/>
      <c r="T27" s="43">
        <v>150</v>
      </c>
    </row>
    <row r="28" spans="1:23" ht="15" customHeight="1">
      <c r="A28" s="4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23" ht="31.5">
      <c r="A29" s="45" t="s">
        <v>36</v>
      </c>
      <c r="B29" s="44">
        <v>33</v>
      </c>
      <c r="C29" s="44"/>
      <c r="D29" s="44"/>
      <c r="E29" s="44"/>
      <c r="F29" s="44"/>
      <c r="G29" s="44">
        <v>16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3" ht="15.75" customHeight="1">
      <c r="A30" s="4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23" ht="18" customHeight="1">
      <c r="A31" s="45" t="s">
        <v>50</v>
      </c>
      <c r="B31" s="44"/>
      <c r="C31" s="44"/>
      <c r="D31" s="44"/>
      <c r="E31" s="44"/>
      <c r="F31" s="44"/>
      <c r="G31" s="44"/>
      <c r="H31" s="44"/>
      <c r="I31" s="44"/>
      <c r="J31" s="44">
        <v>60</v>
      </c>
      <c r="K31" s="44"/>
      <c r="L31" s="44"/>
      <c r="M31" s="44"/>
      <c r="N31" s="44"/>
      <c r="O31" s="44"/>
      <c r="P31" s="44"/>
      <c r="Q31" s="44"/>
      <c r="R31" s="44"/>
      <c r="S31" s="44"/>
    </row>
    <row r="32" spans="1:23" ht="13.5" customHeight="1">
      <c r="A32" s="4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23" ht="14.25" customHeight="1">
      <c r="A33" s="45" t="s">
        <v>97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60">
        <v>30</v>
      </c>
      <c r="O33" s="44"/>
      <c r="P33" s="44"/>
      <c r="Q33" s="44"/>
      <c r="R33" s="44"/>
      <c r="S33" s="44"/>
    </row>
    <row r="34" spans="1:23" ht="12.75" customHeight="1">
      <c r="A34" s="4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60"/>
      <c r="O34" s="44"/>
      <c r="P34" s="44"/>
      <c r="Q34" s="44"/>
      <c r="R34" s="44"/>
      <c r="S34" s="44"/>
    </row>
    <row r="35" spans="1:23" ht="15.75" customHeight="1">
      <c r="A35" s="44" t="s">
        <v>7</v>
      </c>
      <c r="B35" s="65">
        <f t="shared" ref="B35:S35" si="6">SUM(B25:B33)</f>
        <v>33</v>
      </c>
      <c r="C35" s="65">
        <f t="shared" si="6"/>
        <v>7</v>
      </c>
      <c r="D35" s="65">
        <f t="shared" si="6"/>
        <v>2</v>
      </c>
      <c r="E35" s="65">
        <f t="shared" si="6"/>
        <v>79</v>
      </c>
      <c r="F35" s="65">
        <f t="shared" si="6"/>
        <v>70</v>
      </c>
      <c r="G35" s="65">
        <f t="shared" si="6"/>
        <v>16</v>
      </c>
      <c r="H35" s="65">
        <f t="shared" si="6"/>
        <v>14</v>
      </c>
      <c r="I35" s="65">
        <f t="shared" si="6"/>
        <v>18</v>
      </c>
      <c r="J35" s="65">
        <f t="shared" si="6"/>
        <v>60</v>
      </c>
      <c r="K35" s="65">
        <f t="shared" si="6"/>
        <v>0</v>
      </c>
      <c r="L35" s="65">
        <f t="shared" si="6"/>
        <v>35</v>
      </c>
      <c r="M35" s="65">
        <f t="shared" si="6"/>
        <v>0</v>
      </c>
      <c r="N35" s="65">
        <f t="shared" si="6"/>
        <v>30</v>
      </c>
      <c r="O35" s="65">
        <f t="shared" si="6"/>
        <v>2</v>
      </c>
      <c r="P35" s="65">
        <f t="shared" si="6"/>
        <v>5</v>
      </c>
      <c r="Q35" s="65">
        <f t="shared" si="6"/>
        <v>50</v>
      </c>
      <c r="R35" s="65">
        <f t="shared" si="6"/>
        <v>5</v>
      </c>
      <c r="S35" s="65">
        <f t="shared" si="6"/>
        <v>0</v>
      </c>
    </row>
    <row r="36" spans="1:23" ht="15.75">
      <c r="A36" s="44" t="s">
        <v>46</v>
      </c>
      <c r="B36" s="65">
        <f t="shared" ref="B36:I36" si="7">B35*B6/1000</f>
        <v>3.3000000000000002E-2</v>
      </c>
      <c r="C36" s="65">
        <f t="shared" si="7"/>
        <v>7.0000000000000001E-3</v>
      </c>
      <c r="D36" s="65">
        <f t="shared" si="7"/>
        <v>2E-3</v>
      </c>
      <c r="E36" s="65">
        <f t="shared" si="7"/>
        <v>7.9000000000000001E-2</v>
      </c>
      <c r="F36" s="65">
        <f t="shared" si="7"/>
        <v>7.0000000000000007E-2</v>
      </c>
      <c r="G36" s="65">
        <f t="shared" si="7"/>
        <v>1.6E-2</v>
      </c>
      <c r="H36" s="65">
        <f t="shared" si="7"/>
        <v>1.4E-2</v>
      </c>
      <c r="I36" s="65">
        <f t="shared" si="7"/>
        <v>1.7999999999999999E-2</v>
      </c>
      <c r="J36" s="65">
        <f>J35*J6/560</f>
        <v>0.10714285714285714</v>
      </c>
      <c r="K36" s="65">
        <f t="shared" ref="K36:S36" si="8">K35*K6/1000</f>
        <v>0</v>
      </c>
      <c r="L36" s="65">
        <f t="shared" si="8"/>
        <v>3.5000000000000003E-2</v>
      </c>
      <c r="M36" s="65">
        <f t="shared" si="8"/>
        <v>0</v>
      </c>
      <c r="N36" s="65">
        <f t="shared" si="8"/>
        <v>0.03</v>
      </c>
      <c r="O36" s="65">
        <f t="shared" si="8"/>
        <v>2E-3</v>
      </c>
      <c r="P36" s="65">
        <f t="shared" si="8"/>
        <v>5.0000000000000001E-3</v>
      </c>
      <c r="Q36" s="65">
        <f t="shared" si="8"/>
        <v>0.05</v>
      </c>
      <c r="R36" s="65">
        <f t="shared" si="8"/>
        <v>5.0000000000000001E-3</v>
      </c>
      <c r="S36" s="65">
        <f t="shared" si="8"/>
        <v>0</v>
      </c>
      <c r="T36" s="58"/>
    </row>
    <row r="37" spans="1:23" ht="13.5" customHeight="1">
      <c r="A37" s="44" t="s">
        <v>8</v>
      </c>
      <c r="B37" s="65">
        <f>B20</f>
        <v>350</v>
      </c>
      <c r="C37" s="65">
        <f t="shared" ref="C37:S37" si="9">C20</f>
        <v>280</v>
      </c>
      <c r="D37" s="65">
        <f t="shared" si="9"/>
        <v>20</v>
      </c>
      <c r="E37" s="65">
        <f t="shared" si="9"/>
        <v>330</v>
      </c>
      <c r="F37" s="65">
        <f t="shared" si="9"/>
        <v>55</v>
      </c>
      <c r="G37" s="65">
        <f t="shared" si="9"/>
        <v>90</v>
      </c>
      <c r="H37" s="65">
        <f t="shared" si="9"/>
        <v>45</v>
      </c>
      <c r="I37" s="65">
        <f t="shared" si="9"/>
        <v>60</v>
      </c>
      <c r="J37" s="65">
        <f t="shared" si="9"/>
        <v>30</v>
      </c>
      <c r="K37" s="65">
        <f t="shared" si="9"/>
        <v>70</v>
      </c>
      <c r="L37" s="65">
        <f t="shared" si="9"/>
        <v>120</v>
      </c>
      <c r="M37" s="65">
        <f t="shared" si="9"/>
        <v>40</v>
      </c>
      <c r="N37" s="65">
        <f t="shared" si="9"/>
        <v>220</v>
      </c>
      <c r="O37" s="65">
        <f t="shared" si="9"/>
        <v>165</v>
      </c>
      <c r="P37" s="65">
        <f t="shared" si="9"/>
        <v>800</v>
      </c>
      <c r="Q37" s="65">
        <f t="shared" si="9"/>
        <v>50</v>
      </c>
      <c r="R37" s="65">
        <f t="shared" si="9"/>
        <v>280</v>
      </c>
      <c r="S37" s="65">
        <f t="shared" si="9"/>
        <v>630</v>
      </c>
    </row>
    <row r="38" spans="1:23" ht="18.75" hidden="1" customHeight="1">
      <c r="A38" s="44" t="s">
        <v>9</v>
      </c>
      <c r="B38" s="65">
        <f t="shared" ref="B38:S38" si="10">B36*B37</f>
        <v>11.55</v>
      </c>
      <c r="C38" s="65">
        <f t="shared" si="10"/>
        <v>1.96</v>
      </c>
      <c r="D38" s="65">
        <f t="shared" si="10"/>
        <v>0.04</v>
      </c>
      <c r="E38" s="65">
        <f t="shared" si="10"/>
        <v>26.07</v>
      </c>
      <c r="F38" s="65">
        <f t="shared" si="10"/>
        <v>3.8500000000000005</v>
      </c>
      <c r="G38" s="65">
        <f t="shared" si="10"/>
        <v>1.44</v>
      </c>
      <c r="H38" s="65">
        <f t="shared" si="10"/>
        <v>0.63</v>
      </c>
      <c r="I38" s="65">
        <f t="shared" si="10"/>
        <v>1.0799999999999998</v>
      </c>
      <c r="J38" s="65">
        <f t="shared" si="10"/>
        <v>3.214285714285714</v>
      </c>
      <c r="K38" s="65">
        <f t="shared" si="10"/>
        <v>0</v>
      </c>
      <c r="L38" s="65">
        <f t="shared" si="10"/>
        <v>4.2</v>
      </c>
      <c r="M38" s="65">
        <f t="shared" si="10"/>
        <v>0</v>
      </c>
      <c r="N38" s="65">
        <f t="shared" si="10"/>
        <v>6.6</v>
      </c>
      <c r="O38" s="65">
        <f t="shared" si="10"/>
        <v>0.33</v>
      </c>
      <c r="P38" s="65">
        <f t="shared" si="10"/>
        <v>4</v>
      </c>
      <c r="Q38" s="65">
        <f t="shared" si="10"/>
        <v>2.5</v>
      </c>
      <c r="R38" s="65">
        <f t="shared" si="10"/>
        <v>1.4000000000000001</v>
      </c>
      <c r="S38" s="65">
        <f t="shared" si="10"/>
        <v>0</v>
      </c>
      <c r="T38" s="58">
        <f>SUM(B38:S38)</f>
        <v>68.864285714285728</v>
      </c>
      <c r="U38" s="59">
        <f>T38/S6</f>
        <v>68.864285714285728</v>
      </c>
      <c r="V38" s="58"/>
    </row>
    <row r="39" spans="1:23" ht="15.75">
      <c r="A39" s="66" t="s">
        <v>86</v>
      </c>
      <c r="B39" s="67">
        <f>B19+B36</f>
        <v>6.6000000000000003E-2</v>
      </c>
      <c r="C39" s="67">
        <f t="shared" ref="C39:S39" si="11">C19+C36</f>
        <v>0.01</v>
      </c>
      <c r="D39" s="67">
        <f t="shared" si="11"/>
        <v>3.3E-3</v>
      </c>
      <c r="E39" s="67">
        <f t="shared" si="11"/>
        <v>7.9000000000000001E-2</v>
      </c>
      <c r="F39" s="67">
        <f t="shared" si="11"/>
        <v>7.0000000000000007E-2</v>
      </c>
      <c r="G39" s="67">
        <f t="shared" si="11"/>
        <v>3.2000000000000001E-2</v>
      </c>
      <c r="H39" s="67">
        <f t="shared" si="11"/>
        <v>2.6000000000000002E-2</v>
      </c>
      <c r="I39" s="67">
        <f t="shared" si="11"/>
        <v>1.7999999999999999E-2</v>
      </c>
      <c r="J39" s="67">
        <f t="shared" si="11"/>
        <v>0.21428571428571427</v>
      </c>
      <c r="K39" s="67">
        <f t="shared" si="11"/>
        <v>0.04</v>
      </c>
      <c r="L39" s="67">
        <f t="shared" si="11"/>
        <v>3.5000000000000003E-2</v>
      </c>
      <c r="M39" s="67">
        <f t="shared" si="11"/>
        <v>2E-3</v>
      </c>
      <c r="N39" s="67">
        <f t="shared" si="11"/>
        <v>0.03</v>
      </c>
      <c r="O39" s="67">
        <f t="shared" si="11"/>
        <v>5.0000000000000001E-3</v>
      </c>
      <c r="P39" s="67">
        <f t="shared" si="11"/>
        <v>0.01</v>
      </c>
      <c r="Q39" s="67">
        <f t="shared" si="11"/>
        <v>0.05</v>
      </c>
      <c r="R39" s="67">
        <f t="shared" si="11"/>
        <v>5.0000000000000001E-3</v>
      </c>
      <c r="S39" s="67">
        <f t="shared" si="11"/>
        <v>7.9000000000000001E-2</v>
      </c>
      <c r="T39" s="68"/>
      <c r="U39" s="62"/>
      <c r="V39" s="58"/>
    </row>
    <row r="40" spans="1:23" ht="15.75">
      <c r="A40" s="44" t="s">
        <v>47</v>
      </c>
      <c r="B40" s="65">
        <f>B39*B37</f>
        <v>23.1</v>
      </c>
      <c r="C40" s="65">
        <f t="shared" ref="C40:S40" si="12">C39*C37</f>
        <v>2.8000000000000003</v>
      </c>
      <c r="D40" s="65">
        <f t="shared" si="12"/>
        <v>6.6000000000000003E-2</v>
      </c>
      <c r="E40" s="65">
        <f t="shared" si="12"/>
        <v>26.07</v>
      </c>
      <c r="F40" s="65">
        <f t="shared" si="12"/>
        <v>3.8500000000000005</v>
      </c>
      <c r="G40" s="65">
        <f t="shared" si="12"/>
        <v>2.88</v>
      </c>
      <c r="H40" s="65">
        <f t="shared" si="12"/>
        <v>1.1700000000000002</v>
      </c>
      <c r="I40" s="65">
        <f t="shared" si="12"/>
        <v>1.0799999999999998</v>
      </c>
      <c r="J40" s="65">
        <f t="shared" si="12"/>
        <v>6.4285714285714279</v>
      </c>
      <c r="K40" s="65">
        <f t="shared" si="12"/>
        <v>2.8000000000000003</v>
      </c>
      <c r="L40" s="65">
        <f t="shared" si="12"/>
        <v>4.2</v>
      </c>
      <c r="M40" s="65">
        <f t="shared" si="12"/>
        <v>0.08</v>
      </c>
      <c r="N40" s="65">
        <f t="shared" si="12"/>
        <v>6.6</v>
      </c>
      <c r="O40" s="65">
        <f t="shared" si="12"/>
        <v>0.82500000000000007</v>
      </c>
      <c r="P40" s="65">
        <f t="shared" si="12"/>
        <v>8</v>
      </c>
      <c r="Q40" s="65">
        <f t="shared" si="12"/>
        <v>2.5</v>
      </c>
      <c r="R40" s="65">
        <f t="shared" si="12"/>
        <v>1.4000000000000001</v>
      </c>
      <c r="S40" s="65">
        <f t="shared" si="12"/>
        <v>49.77</v>
      </c>
      <c r="T40" s="58"/>
      <c r="U40" s="69"/>
      <c r="W40" s="58"/>
    </row>
    <row r="41" spans="1:23" ht="15.7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1:23" ht="15.75">
      <c r="A42" s="71" t="s">
        <v>25</v>
      </c>
      <c r="E42" s="71"/>
      <c r="J42" s="71" t="s">
        <v>27</v>
      </c>
      <c r="K42" s="71"/>
      <c r="T42" s="58"/>
      <c r="U42" s="58"/>
    </row>
  </sheetData>
  <mergeCells count="1">
    <mergeCell ref="A7:S7"/>
  </mergeCells>
  <pageMargins left="0.16" right="0.12" top="0.16" bottom="0.11" header="0.31496062992125984" footer="0.31496062992125984"/>
  <pageSetup paperSize="9" scale="72" orientation="landscape" r:id="rId1"/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Z44"/>
  <sheetViews>
    <sheetView tabSelected="1" view="pageBreakPreview" zoomScale="70" zoomScaleNormal="70" zoomScaleSheetLayoutView="70" workbookViewId="0">
      <selection activeCell="AA15" sqref="AA15"/>
    </sheetView>
  </sheetViews>
  <sheetFormatPr defaultRowHeight="15"/>
  <cols>
    <col min="1" max="1" width="26.42578125" style="43" customWidth="1"/>
    <col min="2" max="2" width="9.7109375" style="43" customWidth="1"/>
    <col min="3" max="3" width="9.140625" style="43" customWidth="1"/>
    <col min="4" max="4" width="8.28515625" style="43" customWidth="1"/>
    <col min="5" max="5" width="7" style="43" customWidth="1"/>
    <col min="6" max="6" width="9.140625" style="43" customWidth="1"/>
    <col min="7" max="7" width="9.42578125" style="43" customWidth="1"/>
    <col min="8" max="8" width="7.85546875" style="43" customWidth="1"/>
    <col min="9" max="9" width="6.85546875" style="43" customWidth="1"/>
    <col min="10" max="10" width="7.5703125" style="43" customWidth="1"/>
    <col min="11" max="11" width="8.28515625" style="43" customWidth="1"/>
    <col min="12" max="12" width="6.140625" style="43" customWidth="1"/>
    <col min="13" max="13" width="7.7109375" style="43" customWidth="1"/>
    <col min="14" max="15" width="6.85546875" style="43" customWidth="1"/>
    <col min="16" max="19" width="8.42578125" style="43" customWidth="1"/>
    <col min="20" max="20" width="7.85546875" style="43" customWidth="1"/>
    <col min="21" max="21" width="7" style="43" customWidth="1"/>
    <col min="22" max="16384" width="9.140625" style="43"/>
  </cols>
  <sheetData>
    <row r="1" spans="1:24" ht="18.75"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4" ht="18.75">
      <c r="N2" s="46"/>
      <c r="O2" s="46"/>
      <c r="P2" s="46"/>
      <c r="Q2" s="46"/>
      <c r="R2" s="46"/>
      <c r="S2" s="46"/>
      <c r="T2" s="46"/>
      <c r="U2" s="46"/>
      <c r="V2" s="46"/>
    </row>
    <row r="3" spans="1:24" ht="18.75">
      <c r="B3" s="72"/>
      <c r="J3" s="46"/>
      <c r="T3" s="46"/>
      <c r="V3" s="46"/>
    </row>
    <row r="4" spans="1:24" ht="15.75">
      <c r="I4" s="47"/>
      <c r="J4" s="47"/>
      <c r="K4" s="47"/>
      <c r="L4" s="70"/>
      <c r="M4" s="73"/>
    </row>
    <row r="5" spans="1:24" ht="18.75">
      <c r="A5" s="48" t="s">
        <v>48</v>
      </c>
      <c r="B5" s="48">
        <v>1</v>
      </c>
      <c r="C5" s="48">
        <f>B5</f>
        <v>1</v>
      </c>
      <c r="D5" s="48">
        <f t="shared" ref="D5:T5" si="0">C5</f>
        <v>1</v>
      </c>
      <c r="E5" s="48">
        <f t="shared" si="0"/>
        <v>1</v>
      </c>
      <c r="F5" s="48">
        <f t="shared" si="0"/>
        <v>1</v>
      </c>
      <c r="G5" s="48">
        <f t="shared" si="0"/>
        <v>1</v>
      </c>
      <c r="H5" s="48">
        <f t="shared" si="0"/>
        <v>1</v>
      </c>
      <c r="I5" s="48">
        <f t="shared" si="0"/>
        <v>1</v>
      </c>
      <c r="J5" s="48">
        <f t="shared" si="0"/>
        <v>1</v>
      </c>
      <c r="K5" s="48">
        <f t="shared" si="0"/>
        <v>1</v>
      </c>
      <c r="L5" s="48">
        <f t="shared" si="0"/>
        <v>1</v>
      </c>
      <c r="M5" s="48">
        <f t="shared" si="0"/>
        <v>1</v>
      </c>
      <c r="N5" s="48">
        <f t="shared" si="0"/>
        <v>1</v>
      </c>
      <c r="O5" s="48">
        <f t="shared" si="0"/>
        <v>1</v>
      </c>
      <c r="P5" s="48">
        <f t="shared" si="0"/>
        <v>1</v>
      </c>
      <c r="Q5" s="48">
        <f t="shared" si="0"/>
        <v>1</v>
      </c>
      <c r="R5" s="48">
        <f t="shared" si="0"/>
        <v>1</v>
      </c>
      <c r="S5" s="48">
        <f t="shared" si="0"/>
        <v>1</v>
      </c>
      <c r="T5" s="48">
        <f t="shared" si="0"/>
        <v>1</v>
      </c>
      <c r="U5" s="48">
        <f t="shared" ref="U5" si="1">T5</f>
        <v>1</v>
      </c>
    </row>
    <row r="6" spans="1:24" ht="18.75">
      <c r="A6" s="48" t="s">
        <v>49</v>
      </c>
      <c r="B6" s="48">
        <v>1</v>
      </c>
      <c r="C6" s="48">
        <f>B6</f>
        <v>1</v>
      </c>
      <c r="D6" s="48">
        <f t="shared" ref="D6:T6" si="2">C6</f>
        <v>1</v>
      </c>
      <c r="E6" s="48">
        <f>D6</f>
        <v>1</v>
      </c>
      <c r="F6" s="48">
        <f t="shared" si="2"/>
        <v>1</v>
      </c>
      <c r="G6" s="48">
        <f t="shared" si="2"/>
        <v>1</v>
      </c>
      <c r="H6" s="48">
        <f t="shared" si="2"/>
        <v>1</v>
      </c>
      <c r="I6" s="48">
        <f t="shared" si="2"/>
        <v>1</v>
      </c>
      <c r="J6" s="48">
        <f t="shared" si="2"/>
        <v>1</v>
      </c>
      <c r="K6" s="48">
        <f t="shared" si="2"/>
        <v>1</v>
      </c>
      <c r="L6" s="48">
        <f t="shared" si="2"/>
        <v>1</v>
      </c>
      <c r="M6" s="48">
        <f t="shared" si="2"/>
        <v>1</v>
      </c>
      <c r="N6" s="48">
        <f t="shared" si="2"/>
        <v>1</v>
      </c>
      <c r="O6" s="48">
        <f t="shared" si="2"/>
        <v>1</v>
      </c>
      <c r="P6" s="48">
        <f t="shared" si="2"/>
        <v>1</v>
      </c>
      <c r="Q6" s="48">
        <f t="shared" si="2"/>
        <v>1</v>
      </c>
      <c r="R6" s="48">
        <f t="shared" si="2"/>
        <v>1</v>
      </c>
      <c r="S6" s="48">
        <f t="shared" si="2"/>
        <v>1</v>
      </c>
      <c r="T6" s="48">
        <f t="shared" si="2"/>
        <v>1</v>
      </c>
      <c r="U6" s="48">
        <f t="shared" ref="U6" si="3">T6</f>
        <v>1</v>
      </c>
    </row>
    <row r="7" spans="1:24" ht="28.5" customHeight="1">
      <c r="A7" s="85" t="s">
        <v>24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</row>
    <row r="8" spans="1:24" ht="79.5" customHeight="1">
      <c r="A8" s="44"/>
      <c r="B8" s="50" t="s">
        <v>17</v>
      </c>
      <c r="C8" s="49" t="s">
        <v>30</v>
      </c>
      <c r="D8" s="50" t="s">
        <v>3</v>
      </c>
      <c r="E8" s="50" t="s">
        <v>4</v>
      </c>
      <c r="F8" s="50" t="s">
        <v>100</v>
      </c>
      <c r="G8" s="50" t="s">
        <v>0</v>
      </c>
      <c r="H8" s="50" t="s">
        <v>6</v>
      </c>
      <c r="I8" s="50" t="s">
        <v>2</v>
      </c>
      <c r="J8" s="50" t="s">
        <v>1</v>
      </c>
      <c r="K8" s="50" t="s">
        <v>20</v>
      </c>
      <c r="L8" s="50" t="s">
        <v>70</v>
      </c>
      <c r="M8" s="50" t="s">
        <v>53</v>
      </c>
      <c r="N8" s="50" t="s">
        <v>5</v>
      </c>
      <c r="O8" s="50" t="s">
        <v>44</v>
      </c>
      <c r="P8" s="50" t="s">
        <v>43</v>
      </c>
      <c r="Q8" s="50" t="s">
        <v>10</v>
      </c>
      <c r="R8" s="50" t="s">
        <v>73</v>
      </c>
      <c r="S8" s="50" t="s">
        <v>19</v>
      </c>
      <c r="T8" s="50" t="s">
        <v>15</v>
      </c>
      <c r="U8" s="50" t="s">
        <v>21</v>
      </c>
      <c r="X8" s="77"/>
    </row>
    <row r="9" spans="1:24" ht="21">
      <c r="A9" s="51" t="s">
        <v>28</v>
      </c>
      <c r="B9" s="50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X9" s="77"/>
    </row>
    <row r="10" spans="1:24" ht="21">
      <c r="A10" s="52" t="s">
        <v>72</v>
      </c>
      <c r="B10" s="44"/>
      <c r="C10" s="44">
        <v>113</v>
      </c>
      <c r="D10" s="44"/>
      <c r="E10" s="44">
        <v>1</v>
      </c>
      <c r="F10" s="44"/>
      <c r="G10" s="44"/>
      <c r="H10" s="44">
        <v>4</v>
      </c>
      <c r="I10" s="44"/>
      <c r="J10" s="44"/>
      <c r="K10" s="44"/>
      <c r="L10" s="44"/>
      <c r="M10" s="44"/>
      <c r="N10" s="51"/>
      <c r="O10" s="51"/>
      <c r="P10" s="51"/>
      <c r="Q10" s="51"/>
      <c r="R10" s="51">
        <v>15</v>
      </c>
      <c r="S10" s="51"/>
      <c r="T10" s="44">
        <v>2</v>
      </c>
      <c r="U10" s="44"/>
      <c r="V10" s="43">
        <v>250</v>
      </c>
      <c r="X10" s="77"/>
    </row>
    <row r="11" spans="1:24" ht="21">
      <c r="A11" s="5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X11" s="77"/>
    </row>
    <row r="12" spans="1:24" ht="21">
      <c r="A12" s="52" t="s">
        <v>31</v>
      </c>
      <c r="B12" s="44"/>
      <c r="C12" s="44">
        <v>122</v>
      </c>
      <c r="D12" s="44"/>
      <c r="E12" s="44"/>
      <c r="F12" s="44"/>
      <c r="G12" s="44"/>
      <c r="H12" s="44">
        <v>12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>
        <v>2.2000000000000002</v>
      </c>
      <c r="V12" s="53"/>
      <c r="W12" s="53"/>
      <c r="X12" s="77"/>
    </row>
    <row r="13" spans="1:24" ht="21">
      <c r="A13" s="45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X13" s="77"/>
    </row>
    <row r="14" spans="1:24" ht="21">
      <c r="A14" s="55" t="s">
        <v>32</v>
      </c>
      <c r="B14" s="44"/>
      <c r="C14" s="44"/>
      <c r="D14" s="44"/>
      <c r="E14" s="44"/>
      <c r="F14" s="44"/>
      <c r="G14" s="44"/>
      <c r="H14" s="44"/>
      <c r="I14" s="44"/>
      <c r="J14" s="44"/>
      <c r="K14" s="44">
        <v>113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W14" s="53"/>
      <c r="X14" s="77"/>
    </row>
    <row r="15" spans="1:24" ht="21">
      <c r="A15" s="4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X15" s="77"/>
    </row>
    <row r="16" spans="1:24" ht="15" customHeight="1">
      <c r="A16" s="55" t="s">
        <v>100</v>
      </c>
      <c r="B16" s="44"/>
      <c r="C16" s="44"/>
      <c r="D16" s="44"/>
      <c r="E16" s="44"/>
      <c r="F16" s="44">
        <v>30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X16" s="77"/>
    </row>
    <row r="17" spans="1:26" ht="17.25" hidden="1" customHeight="1">
      <c r="A17" s="55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6" ht="22.5" hidden="1" customHeight="1">
      <c r="A18" s="78" t="s">
        <v>97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6" ht="18.75" customHeight="1">
      <c r="A19" s="55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6" ht="15.75">
      <c r="A20" s="45" t="s">
        <v>50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>
        <v>60</v>
      </c>
      <c r="O20" s="44"/>
      <c r="P20" s="44"/>
      <c r="Q20" s="44"/>
      <c r="R20" s="44"/>
      <c r="S20" s="44"/>
      <c r="T20" s="44"/>
      <c r="U20" s="44"/>
    </row>
    <row r="21" spans="1:26" ht="15.75">
      <c r="A21" s="45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6" ht="15.75">
      <c r="A22" s="56" t="s">
        <v>7</v>
      </c>
      <c r="B22" s="56">
        <f>SUM(B10:B20)</f>
        <v>0</v>
      </c>
      <c r="C22" s="56">
        <f t="shared" ref="C22:U22" si="4">SUM(C10:C20)</f>
        <v>235</v>
      </c>
      <c r="D22" s="56">
        <f t="shared" si="4"/>
        <v>0</v>
      </c>
      <c r="E22" s="56">
        <f t="shared" si="4"/>
        <v>1</v>
      </c>
      <c r="F22" s="56">
        <f t="shared" si="4"/>
        <v>30</v>
      </c>
      <c r="G22" s="56">
        <f t="shared" si="4"/>
        <v>0</v>
      </c>
      <c r="H22" s="56">
        <f t="shared" si="4"/>
        <v>16</v>
      </c>
      <c r="I22" s="56">
        <f t="shared" si="4"/>
        <v>0</v>
      </c>
      <c r="J22" s="56">
        <f t="shared" si="4"/>
        <v>0</v>
      </c>
      <c r="K22" s="56">
        <f t="shared" si="4"/>
        <v>113</v>
      </c>
      <c r="L22" s="56">
        <f t="shared" si="4"/>
        <v>0</v>
      </c>
      <c r="M22" s="56">
        <f t="shared" si="4"/>
        <v>0</v>
      </c>
      <c r="N22" s="56">
        <f t="shared" si="4"/>
        <v>60</v>
      </c>
      <c r="O22" s="56">
        <f t="shared" si="4"/>
        <v>0</v>
      </c>
      <c r="P22" s="56">
        <f t="shared" si="4"/>
        <v>0</v>
      </c>
      <c r="Q22" s="56">
        <f t="shared" si="4"/>
        <v>0</v>
      </c>
      <c r="R22" s="56">
        <f t="shared" ref="R22:S22" si="5">SUM(R10:R20)</f>
        <v>15</v>
      </c>
      <c r="S22" s="56">
        <f t="shared" si="5"/>
        <v>0</v>
      </c>
      <c r="T22" s="56">
        <f t="shared" si="4"/>
        <v>2</v>
      </c>
      <c r="U22" s="56">
        <f t="shared" si="4"/>
        <v>2.2000000000000002</v>
      </c>
    </row>
    <row r="23" spans="1:26" ht="15" customHeight="1">
      <c r="A23" s="57" t="s">
        <v>45</v>
      </c>
      <c r="B23" s="29">
        <f t="shared" ref="B23:M23" si="6">B5*B22/1000</f>
        <v>0</v>
      </c>
      <c r="C23" s="29">
        <f t="shared" si="6"/>
        <v>0.23499999999999999</v>
      </c>
      <c r="D23" s="29">
        <f t="shared" si="6"/>
        <v>0</v>
      </c>
      <c r="E23" s="29">
        <f t="shared" si="6"/>
        <v>1E-3</v>
      </c>
      <c r="F23" s="29">
        <f t="shared" si="6"/>
        <v>0.03</v>
      </c>
      <c r="G23" s="29">
        <f t="shared" si="6"/>
        <v>0</v>
      </c>
      <c r="H23" s="29">
        <f t="shared" si="6"/>
        <v>1.6E-2</v>
      </c>
      <c r="I23" s="29">
        <f t="shared" si="6"/>
        <v>0</v>
      </c>
      <c r="J23" s="29">
        <f t="shared" si="6"/>
        <v>0</v>
      </c>
      <c r="K23" s="29">
        <f t="shared" si="6"/>
        <v>0.113</v>
      </c>
      <c r="L23" s="29">
        <f t="shared" si="6"/>
        <v>0</v>
      </c>
      <c r="M23" s="29">
        <f t="shared" si="6"/>
        <v>0</v>
      </c>
      <c r="N23" s="29">
        <f>N5*N22/560</f>
        <v>0.10714285714285714</v>
      </c>
      <c r="O23" s="29">
        <f>O5*O22/1000</f>
        <v>0</v>
      </c>
      <c r="P23" s="29">
        <f>P5*P22/1000</f>
        <v>0</v>
      </c>
      <c r="Q23" s="29">
        <f>Q5*Q22/100</f>
        <v>0</v>
      </c>
      <c r="R23" s="29">
        <f>R5*R22/1000</f>
        <v>1.4999999999999999E-2</v>
      </c>
      <c r="S23" s="29">
        <f>S5*S22/1000</f>
        <v>0</v>
      </c>
      <c r="T23" s="29">
        <f>T5*T22/1000</f>
        <v>2E-3</v>
      </c>
      <c r="U23" s="29">
        <f>U5*U22/100</f>
        <v>2.2000000000000002E-2</v>
      </c>
    </row>
    <row r="24" spans="1:26" ht="32.25" hidden="1" customHeight="1">
      <c r="A24" s="56" t="s">
        <v>40</v>
      </c>
      <c r="B24" s="29">
        <v>120</v>
      </c>
      <c r="C24" s="29">
        <v>125</v>
      </c>
      <c r="D24" s="29">
        <v>280</v>
      </c>
      <c r="E24" s="29">
        <v>20</v>
      </c>
      <c r="F24" s="29">
        <v>460</v>
      </c>
      <c r="G24" s="29">
        <v>55</v>
      </c>
      <c r="H24" s="29">
        <v>90</v>
      </c>
      <c r="I24" s="29">
        <v>45</v>
      </c>
      <c r="J24" s="29">
        <v>60</v>
      </c>
      <c r="K24" s="29">
        <v>140</v>
      </c>
      <c r="L24" s="29">
        <v>65</v>
      </c>
      <c r="M24" s="29">
        <v>630</v>
      </c>
      <c r="N24" s="29">
        <v>30</v>
      </c>
      <c r="O24" s="29">
        <v>40</v>
      </c>
      <c r="P24" s="29">
        <v>165</v>
      </c>
      <c r="Q24" s="29">
        <v>120</v>
      </c>
      <c r="R24" s="29">
        <v>70</v>
      </c>
      <c r="S24" s="29">
        <v>220</v>
      </c>
      <c r="T24" s="29">
        <v>800</v>
      </c>
      <c r="U24" s="29">
        <v>140</v>
      </c>
      <c r="V24" s="58"/>
    </row>
    <row r="25" spans="1:26" ht="36.75" hidden="1" customHeight="1">
      <c r="A25" s="56" t="s">
        <v>41</v>
      </c>
      <c r="B25" s="29">
        <f>B23*B24</f>
        <v>0</v>
      </c>
      <c r="C25" s="29">
        <f t="shared" ref="C25:T25" si="7">C23*C24</f>
        <v>29.375</v>
      </c>
      <c r="D25" s="29">
        <f t="shared" si="7"/>
        <v>0</v>
      </c>
      <c r="E25" s="29">
        <f t="shared" si="7"/>
        <v>0.02</v>
      </c>
      <c r="F25" s="29">
        <f t="shared" si="7"/>
        <v>13.799999999999999</v>
      </c>
      <c r="G25" s="29">
        <f t="shared" si="7"/>
        <v>0</v>
      </c>
      <c r="H25" s="29">
        <f t="shared" si="7"/>
        <v>1.44</v>
      </c>
      <c r="I25" s="29">
        <f t="shared" si="7"/>
        <v>0</v>
      </c>
      <c r="J25" s="29">
        <f t="shared" si="7"/>
        <v>0</v>
      </c>
      <c r="K25" s="29">
        <f t="shared" si="7"/>
        <v>15.82</v>
      </c>
      <c r="L25" s="29">
        <f t="shared" si="7"/>
        <v>0</v>
      </c>
      <c r="M25" s="29">
        <f t="shared" si="7"/>
        <v>0</v>
      </c>
      <c r="N25" s="29">
        <f t="shared" si="7"/>
        <v>3.214285714285714</v>
      </c>
      <c r="O25" s="29">
        <f t="shared" si="7"/>
        <v>0</v>
      </c>
      <c r="P25" s="29">
        <f t="shared" si="7"/>
        <v>0</v>
      </c>
      <c r="Q25" s="29">
        <f t="shared" si="7"/>
        <v>0</v>
      </c>
      <c r="R25" s="29">
        <f t="shared" ref="R25:S25" si="8">R23*R24</f>
        <v>1.05</v>
      </c>
      <c r="S25" s="29">
        <f t="shared" si="8"/>
        <v>0</v>
      </c>
      <c r="T25" s="29">
        <f t="shared" si="7"/>
        <v>1.6</v>
      </c>
      <c r="U25" s="29">
        <f>U23*U24</f>
        <v>3.0800000000000005</v>
      </c>
      <c r="V25" s="58"/>
      <c r="W25" s="59"/>
      <c r="Y25" s="58"/>
      <c r="Z25" s="58"/>
    </row>
    <row r="26" spans="1:26" ht="20.25" customHeight="1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58"/>
      <c r="W26" s="62"/>
    </row>
    <row r="27" spans="1:26" ht="15.75">
      <c r="A27" s="63" t="s">
        <v>38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6" ht="9.75" customHeight="1">
      <c r="A28" s="6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6" ht="24.75" customHeight="1">
      <c r="A29" s="45" t="s">
        <v>69</v>
      </c>
      <c r="B29" s="44"/>
      <c r="C29" s="44"/>
      <c r="D29" s="44"/>
      <c r="E29" s="44"/>
      <c r="F29" s="44"/>
      <c r="G29" s="44">
        <v>100</v>
      </c>
      <c r="H29" s="44"/>
      <c r="I29" s="44">
        <v>6</v>
      </c>
      <c r="J29" s="44">
        <v>11</v>
      </c>
      <c r="K29" s="44"/>
      <c r="L29" s="44">
        <v>7</v>
      </c>
      <c r="M29" s="44"/>
      <c r="N29" s="44"/>
      <c r="O29" s="44">
        <v>20</v>
      </c>
      <c r="P29" s="44">
        <v>3</v>
      </c>
      <c r="Q29" s="44"/>
      <c r="R29" s="44"/>
      <c r="S29" s="44"/>
      <c r="T29" s="44">
        <v>3</v>
      </c>
      <c r="U29" s="44"/>
      <c r="V29" s="43">
        <v>250</v>
      </c>
    </row>
    <row r="30" spans="1:26" ht="12" customHeight="1">
      <c r="A30" s="4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  <row r="31" spans="1:26" ht="15.75">
      <c r="A31" s="45" t="s">
        <v>71</v>
      </c>
      <c r="B31" s="44">
        <v>34</v>
      </c>
      <c r="C31" s="44"/>
      <c r="D31" s="44">
        <v>3</v>
      </c>
      <c r="E31" s="44">
        <v>0.3</v>
      </c>
      <c r="F31" s="44"/>
      <c r="G31" s="44"/>
      <c r="H31" s="44"/>
      <c r="I31" s="44">
        <v>12</v>
      </c>
      <c r="J31" s="44">
        <v>10</v>
      </c>
      <c r="K31" s="44"/>
      <c r="L31" s="44"/>
      <c r="M31" s="44">
        <v>79</v>
      </c>
      <c r="N31" s="44"/>
      <c r="O31" s="44"/>
      <c r="P31" s="44">
        <v>5</v>
      </c>
      <c r="Q31" s="44"/>
      <c r="R31" s="44"/>
      <c r="S31" s="44"/>
      <c r="T31" s="44"/>
      <c r="U31" s="44"/>
      <c r="V31" s="43">
        <v>150</v>
      </c>
    </row>
    <row r="32" spans="1:26" ht="15.75">
      <c r="A32" s="4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:26" ht="15.75">
      <c r="A33" s="45" t="s">
        <v>18</v>
      </c>
      <c r="B33" s="44"/>
      <c r="C33" s="44"/>
      <c r="D33" s="44"/>
      <c r="E33" s="44"/>
      <c r="F33" s="44"/>
      <c r="G33" s="44"/>
      <c r="H33" s="44">
        <v>15</v>
      </c>
      <c r="I33" s="44"/>
      <c r="J33" s="44"/>
      <c r="K33" s="44"/>
      <c r="L33" s="44"/>
      <c r="M33" s="44"/>
      <c r="N33" s="44"/>
      <c r="O33" s="44"/>
      <c r="P33" s="44"/>
      <c r="Q33" s="44">
        <v>1</v>
      </c>
      <c r="R33" s="44"/>
      <c r="S33" s="44"/>
      <c r="T33" s="44"/>
      <c r="U33" s="44"/>
    </row>
    <row r="34" spans="1:26" ht="10.5" customHeight="1">
      <c r="A34" s="4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:26" ht="15.75">
      <c r="A35" s="45" t="s">
        <v>50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>
        <v>60</v>
      </c>
      <c r="O35" s="44"/>
      <c r="P35" s="44"/>
      <c r="Q35" s="44"/>
      <c r="R35" s="44"/>
      <c r="S35" s="44"/>
      <c r="T35" s="44"/>
      <c r="U35" s="44"/>
    </row>
    <row r="36" spans="1:26" ht="12" customHeight="1">
      <c r="A36" s="4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</row>
    <row r="37" spans="1:26" ht="15.75">
      <c r="A37" s="44" t="s">
        <v>7</v>
      </c>
      <c r="B37" s="65">
        <f t="shared" ref="B37:U37" si="9">SUM(B29:B36)</f>
        <v>34</v>
      </c>
      <c r="C37" s="65">
        <f t="shared" si="9"/>
        <v>0</v>
      </c>
      <c r="D37" s="65">
        <f t="shared" si="9"/>
        <v>3</v>
      </c>
      <c r="E37" s="65">
        <f t="shared" si="9"/>
        <v>0.3</v>
      </c>
      <c r="F37" s="65">
        <f t="shared" si="9"/>
        <v>0</v>
      </c>
      <c r="G37" s="65">
        <f t="shared" si="9"/>
        <v>100</v>
      </c>
      <c r="H37" s="65">
        <f t="shared" si="9"/>
        <v>15</v>
      </c>
      <c r="I37" s="65">
        <f t="shared" si="9"/>
        <v>18</v>
      </c>
      <c r="J37" s="65">
        <f t="shared" si="9"/>
        <v>21</v>
      </c>
      <c r="K37" s="65">
        <f t="shared" si="9"/>
        <v>0</v>
      </c>
      <c r="L37" s="65">
        <f t="shared" si="9"/>
        <v>7</v>
      </c>
      <c r="M37" s="65">
        <f t="shared" si="9"/>
        <v>79</v>
      </c>
      <c r="N37" s="65">
        <f t="shared" si="9"/>
        <v>60</v>
      </c>
      <c r="O37" s="65">
        <f t="shared" si="9"/>
        <v>20</v>
      </c>
      <c r="P37" s="65">
        <f t="shared" si="9"/>
        <v>8</v>
      </c>
      <c r="Q37" s="65">
        <f t="shared" si="9"/>
        <v>1</v>
      </c>
      <c r="R37" s="65">
        <f t="shared" ref="R37:S37" si="10">SUM(R29:R36)</f>
        <v>0</v>
      </c>
      <c r="S37" s="65">
        <f t="shared" si="10"/>
        <v>0</v>
      </c>
      <c r="T37" s="65">
        <f t="shared" si="9"/>
        <v>3</v>
      </c>
      <c r="U37" s="65">
        <f t="shared" si="9"/>
        <v>0</v>
      </c>
    </row>
    <row r="38" spans="1:26" ht="15.75">
      <c r="A38" s="44" t="s">
        <v>46</v>
      </c>
      <c r="B38" s="65">
        <f t="shared" ref="B38:M38" si="11">B37*B6/1000</f>
        <v>3.4000000000000002E-2</v>
      </c>
      <c r="C38" s="65">
        <f t="shared" si="11"/>
        <v>0</v>
      </c>
      <c r="D38" s="65">
        <f t="shared" si="11"/>
        <v>3.0000000000000001E-3</v>
      </c>
      <c r="E38" s="65">
        <f t="shared" si="11"/>
        <v>2.9999999999999997E-4</v>
      </c>
      <c r="F38" s="65">
        <f t="shared" si="11"/>
        <v>0</v>
      </c>
      <c r="G38" s="65">
        <f t="shared" si="11"/>
        <v>0.1</v>
      </c>
      <c r="H38" s="65">
        <f t="shared" si="11"/>
        <v>1.4999999999999999E-2</v>
      </c>
      <c r="I38" s="65">
        <f t="shared" si="11"/>
        <v>1.7999999999999999E-2</v>
      </c>
      <c r="J38" s="65">
        <f t="shared" si="11"/>
        <v>2.1000000000000001E-2</v>
      </c>
      <c r="K38" s="65">
        <f t="shared" si="11"/>
        <v>0</v>
      </c>
      <c r="L38" s="65">
        <f t="shared" si="11"/>
        <v>7.0000000000000001E-3</v>
      </c>
      <c r="M38" s="65">
        <f t="shared" si="11"/>
        <v>7.9000000000000001E-2</v>
      </c>
      <c r="N38" s="65">
        <f>N37*N6/560</f>
        <v>0.10714285714285714</v>
      </c>
      <c r="O38" s="65">
        <f>O37*O6/1000</f>
        <v>0.02</v>
      </c>
      <c r="P38" s="65">
        <f>P37*P6/1000</f>
        <v>8.0000000000000002E-3</v>
      </c>
      <c r="Q38" s="65">
        <f>Q37*Q6/100</f>
        <v>0.01</v>
      </c>
      <c r="R38" s="65">
        <f>R37*R6/1000</f>
        <v>0</v>
      </c>
      <c r="S38" s="65">
        <f>S37*S6/1000</f>
        <v>0</v>
      </c>
      <c r="T38" s="65">
        <f>T37*T6/1000</f>
        <v>3.0000000000000001E-3</v>
      </c>
      <c r="U38" s="65">
        <f>U37*U6/100</f>
        <v>0</v>
      </c>
      <c r="V38" s="58"/>
    </row>
    <row r="39" spans="1:26" ht="16.5" customHeight="1">
      <c r="A39" s="44" t="s">
        <v>8</v>
      </c>
      <c r="B39" s="65">
        <f>B24</f>
        <v>120</v>
      </c>
      <c r="C39" s="65">
        <f t="shared" ref="C39:U39" si="12">C24</f>
        <v>125</v>
      </c>
      <c r="D39" s="65">
        <f t="shared" si="12"/>
        <v>280</v>
      </c>
      <c r="E39" s="65">
        <f t="shared" si="12"/>
        <v>20</v>
      </c>
      <c r="F39" s="65">
        <f t="shared" si="12"/>
        <v>460</v>
      </c>
      <c r="G39" s="65">
        <f t="shared" si="12"/>
        <v>55</v>
      </c>
      <c r="H39" s="65">
        <f t="shared" si="12"/>
        <v>90</v>
      </c>
      <c r="I39" s="65">
        <f t="shared" si="12"/>
        <v>45</v>
      </c>
      <c r="J39" s="65">
        <f t="shared" si="12"/>
        <v>60</v>
      </c>
      <c r="K39" s="65">
        <f t="shared" si="12"/>
        <v>140</v>
      </c>
      <c r="L39" s="65">
        <f t="shared" si="12"/>
        <v>65</v>
      </c>
      <c r="M39" s="65">
        <f t="shared" si="12"/>
        <v>630</v>
      </c>
      <c r="N39" s="65">
        <f t="shared" si="12"/>
        <v>30</v>
      </c>
      <c r="O39" s="65">
        <f t="shared" si="12"/>
        <v>40</v>
      </c>
      <c r="P39" s="65">
        <f t="shared" si="12"/>
        <v>165</v>
      </c>
      <c r="Q39" s="65">
        <f t="shared" si="12"/>
        <v>120</v>
      </c>
      <c r="R39" s="65">
        <f t="shared" si="12"/>
        <v>70</v>
      </c>
      <c r="S39" s="65">
        <f t="shared" si="12"/>
        <v>220</v>
      </c>
      <c r="T39" s="65">
        <f t="shared" si="12"/>
        <v>800</v>
      </c>
      <c r="U39" s="65">
        <f t="shared" si="12"/>
        <v>140</v>
      </c>
    </row>
    <row r="40" spans="1:26" ht="17.25" hidden="1" customHeight="1">
      <c r="A40" s="44" t="s">
        <v>9</v>
      </c>
      <c r="B40" s="65">
        <f>B38*B39</f>
        <v>4.08</v>
      </c>
      <c r="C40" s="65">
        <f t="shared" ref="C40:U40" si="13">C38*C39</f>
        <v>0</v>
      </c>
      <c r="D40" s="65">
        <f t="shared" si="13"/>
        <v>0.84</v>
      </c>
      <c r="E40" s="65">
        <f t="shared" si="13"/>
        <v>5.9999999999999993E-3</v>
      </c>
      <c r="F40" s="65">
        <f t="shared" si="13"/>
        <v>0</v>
      </c>
      <c r="G40" s="65">
        <f t="shared" si="13"/>
        <v>5.5</v>
      </c>
      <c r="H40" s="65">
        <f t="shared" si="13"/>
        <v>1.3499999999999999</v>
      </c>
      <c r="I40" s="65">
        <f t="shared" si="13"/>
        <v>0.80999999999999994</v>
      </c>
      <c r="J40" s="65">
        <f t="shared" si="13"/>
        <v>1.26</v>
      </c>
      <c r="K40" s="65">
        <f t="shared" si="13"/>
        <v>0</v>
      </c>
      <c r="L40" s="65">
        <f t="shared" si="13"/>
        <v>0.45500000000000002</v>
      </c>
      <c r="M40" s="65">
        <f t="shared" si="13"/>
        <v>49.77</v>
      </c>
      <c r="N40" s="65">
        <f t="shared" si="13"/>
        <v>3.214285714285714</v>
      </c>
      <c r="O40" s="65">
        <f t="shared" si="13"/>
        <v>0.8</v>
      </c>
      <c r="P40" s="65">
        <f t="shared" si="13"/>
        <v>1.32</v>
      </c>
      <c r="Q40" s="65">
        <f>Q38*Q39</f>
        <v>1.2</v>
      </c>
      <c r="R40" s="65">
        <f>R38*R39</f>
        <v>0</v>
      </c>
      <c r="S40" s="65">
        <f>S38*S39</f>
        <v>0</v>
      </c>
      <c r="T40" s="65">
        <f t="shared" si="13"/>
        <v>2.4</v>
      </c>
      <c r="U40" s="65">
        <f t="shared" si="13"/>
        <v>0</v>
      </c>
      <c r="V40" s="58"/>
      <c r="W40" s="59"/>
      <c r="X40" s="58"/>
      <c r="Z40" s="58"/>
    </row>
    <row r="41" spans="1:26" ht="15.75">
      <c r="A41" s="66" t="s">
        <v>82</v>
      </c>
      <c r="B41" s="67">
        <f>B23+B38</f>
        <v>3.4000000000000002E-2</v>
      </c>
      <c r="C41" s="67">
        <f t="shared" ref="C41:U41" si="14">C23+C38</f>
        <v>0.23499999999999999</v>
      </c>
      <c r="D41" s="67">
        <f t="shared" si="14"/>
        <v>3.0000000000000001E-3</v>
      </c>
      <c r="E41" s="67">
        <f t="shared" si="14"/>
        <v>1.2999999999999999E-3</v>
      </c>
      <c r="F41" s="67">
        <f t="shared" si="14"/>
        <v>0.03</v>
      </c>
      <c r="G41" s="67">
        <f t="shared" si="14"/>
        <v>0.1</v>
      </c>
      <c r="H41" s="67">
        <f t="shared" si="14"/>
        <v>3.1E-2</v>
      </c>
      <c r="I41" s="67">
        <f t="shared" si="14"/>
        <v>1.7999999999999999E-2</v>
      </c>
      <c r="J41" s="67">
        <f t="shared" si="14"/>
        <v>2.1000000000000001E-2</v>
      </c>
      <c r="K41" s="67">
        <f t="shared" si="14"/>
        <v>0.113</v>
      </c>
      <c r="L41" s="67">
        <f t="shared" si="14"/>
        <v>7.0000000000000001E-3</v>
      </c>
      <c r="M41" s="67">
        <f t="shared" si="14"/>
        <v>7.9000000000000001E-2</v>
      </c>
      <c r="N41" s="67">
        <f t="shared" si="14"/>
        <v>0.21428571428571427</v>
      </c>
      <c r="O41" s="67">
        <f t="shared" si="14"/>
        <v>0.02</v>
      </c>
      <c r="P41" s="67">
        <f t="shared" si="14"/>
        <v>8.0000000000000002E-3</v>
      </c>
      <c r="Q41" s="67">
        <f t="shared" si="14"/>
        <v>0.01</v>
      </c>
      <c r="R41" s="67">
        <f t="shared" ref="R41:S41" si="15">R23+R38</f>
        <v>1.4999999999999999E-2</v>
      </c>
      <c r="S41" s="67">
        <f t="shared" si="15"/>
        <v>0</v>
      </c>
      <c r="T41" s="67">
        <f t="shared" si="14"/>
        <v>5.0000000000000001E-3</v>
      </c>
      <c r="U41" s="67">
        <f t="shared" si="14"/>
        <v>2.2000000000000002E-2</v>
      </c>
      <c r="V41" s="68"/>
      <c r="W41" s="62"/>
      <c r="X41" s="58"/>
    </row>
    <row r="42" spans="1:26" ht="15.75">
      <c r="A42" s="44" t="s">
        <v>47</v>
      </c>
      <c r="B42" s="65">
        <f>B41*B39</f>
        <v>4.08</v>
      </c>
      <c r="C42" s="65">
        <f t="shared" ref="C42:U42" si="16">C41*C39</f>
        <v>29.375</v>
      </c>
      <c r="D42" s="65">
        <f>D41*D39</f>
        <v>0.84</v>
      </c>
      <c r="E42" s="65">
        <f t="shared" si="16"/>
        <v>2.5999999999999999E-2</v>
      </c>
      <c r="F42" s="65">
        <f t="shared" si="16"/>
        <v>13.799999999999999</v>
      </c>
      <c r="G42" s="65">
        <f t="shared" si="16"/>
        <v>5.5</v>
      </c>
      <c r="H42" s="65">
        <f t="shared" si="16"/>
        <v>2.79</v>
      </c>
      <c r="I42" s="65">
        <f t="shared" si="16"/>
        <v>0.80999999999999994</v>
      </c>
      <c r="J42" s="65">
        <f t="shared" si="16"/>
        <v>1.26</v>
      </c>
      <c r="K42" s="65">
        <f t="shared" si="16"/>
        <v>15.82</v>
      </c>
      <c r="L42" s="65">
        <f t="shared" si="16"/>
        <v>0.45500000000000002</v>
      </c>
      <c r="M42" s="65">
        <f t="shared" si="16"/>
        <v>49.77</v>
      </c>
      <c r="N42" s="65">
        <f t="shared" si="16"/>
        <v>6.4285714285714279</v>
      </c>
      <c r="O42" s="65">
        <f t="shared" si="16"/>
        <v>0.8</v>
      </c>
      <c r="P42" s="65">
        <f t="shared" si="16"/>
        <v>1.32</v>
      </c>
      <c r="Q42" s="65">
        <f t="shared" si="16"/>
        <v>1.2</v>
      </c>
      <c r="R42" s="65">
        <f t="shared" si="16"/>
        <v>1.05</v>
      </c>
      <c r="S42" s="65">
        <f t="shared" si="16"/>
        <v>0</v>
      </c>
      <c r="T42" s="65">
        <f t="shared" si="16"/>
        <v>4</v>
      </c>
      <c r="U42" s="65">
        <f t="shared" si="16"/>
        <v>3.0800000000000005</v>
      </c>
      <c r="V42" s="58"/>
      <c r="Y42" s="58"/>
    </row>
    <row r="43" spans="1:26" ht="15.7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1:26" ht="15.75">
      <c r="A44" s="71" t="s">
        <v>25</v>
      </c>
      <c r="B44" s="71"/>
      <c r="C44" s="71" t="s">
        <v>26</v>
      </c>
      <c r="F44" s="71"/>
      <c r="N44" s="71" t="s">
        <v>27</v>
      </c>
      <c r="O44" s="71"/>
      <c r="V44" s="58"/>
      <c r="W44" s="58"/>
    </row>
  </sheetData>
  <mergeCells count="1">
    <mergeCell ref="A7:U7"/>
  </mergeCells>
  <pageMargins left="0.11811023622047245" right="0.15748031496062992" top="0.11811023622047245" bottom="0.23622047244094491" header="0.31496062992125984" footer="0.31496062992125984"/>
  <pageSetup paperSize="9" scale="71" orientation="landscape" r:id="rId1"/>
  <colBreaks count="1" manualBreakCount="1">
    <brk id="2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topLeftCell="A5" zoomScaleSheetLayoutView="79" workbookViewId="0">
      <selection activeCell="A31" sqref="A31"/>
    </sheetView>
  </sheetViews>
  <sheetFormatPr defaultRowHeight="15"/>
  <cols>
    <col min="1" max="1" width="29.7109375" style="12" customWidth="1"/>
    <col min="2" max="2" width="8.28515625" style="12" customWidth="1"/>
    <col min="3" max="3" width="7.140625" style="12" customWidth="1"/>
    <col min="4" max="4" width="8.5703125" style="12" hidden="1" customWidth="1"/>
    <col min="5" max="5" width="9.42578125" style="12" customWidth="1"/>
    <col min="6" max="6" width="7.85546875" style="12" customWidth="1"/>
    <col min="7" max="7" width="6.85546875" style="12" customWidth="1"/>
    <col min="8" max="8" width="7.5703125" style="12" customWidth="1"/>
    <col min="9" max="13" width="8.42578125" style="12" customWidth="1"/>
    <col min="14" max="14" width="7.85546875" style="12" customWidth="1"/>
    <col min="15" max="15" width="7" style="12" customWidth="1"/>
    <col min="16" max="16" width="8.7109375" style="12" customWidth="1"/>
    <col min="17" max="17" width="9.140625" style="12"/>
    <col min="18" max="18" width="7.7109375" style="12" customWidth="1"/>
    <col min="19" max="16384" width="9.140625" style="12"/>
  </cols>
  <sheetData>
    <row r="1" spans="1:20" ht="18.75">
      <c r="I1" s="19"/>
      <c r="J1" s="19"/>
      <c r="K1" s="19"/>
      <c r="L1" s="19"/>
      <c r="M1" s="19"/>
      <c r="N1" s="19"/>
      <c r="O1" s="19"/>
      <c r="P1" s="19"/>
      <c r="Q1" s="19"/>
    </row>
    <row r="2" spans="1:20" ht="9.75" customHeight="1">
      <c r="I2" s="19"/>
      <c r="J2" s="19"/>
      <c r="K2" s="19"/>
      <c r="L2" s="19"/>
      <c r="M2" s="19"/>
      <c r="N2" s="19"/>
      <c r="O2" s="19"/>
      <c r="P2" s="19"/>
      <c r="Q2" s="19"/>
    </row>
    <row r="3" spans="1:20" ht="18.75">
      <c r="H3" s="19"/>
      <c r="N3" s="19"/>
      <c r="Q3" s="19"/>
    </row>
    <row r="4" spans="1:20">
      <c r="G4" s="20"/>
      <c r="H4" s="20"/>
    </row>
    <row r="5" spans="1:20" ht="18.75">
      <c r="A5" s="2" t="s">
        <v>48</v>
      </c>
      <c r="B5" s="2">
        <v>1</v>
      </c>
      <c r="C5" s="2">
        <f>B5</f>
        <v>1</v>
      </c>
      <c r="D5" s="2">
        <f t="shared" ref="D5:P5" si="0">C5</f>
        <v>1</v>
      </c>
      <c r="E5" s="2">
        <f t="shared" si="0"/>
        <v>1</v>
      </c>
      <c r="F5" s="2">
        <f t="shared" si="0"/>
        <v>1</v>
      </c>
      <c r="G5" s="2">
        <f t="shared" si="0"/>
        <v>1</v>
      </c>
      <c r="H5" s="2">
        <f t="shared" si="0"/>
        <v>1</v>
      </c>
      <c r="I5" s="2">
        <f t="shared" si="0"/>
        <v>1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2">
        <f t="shared" si="0"/>
        <v>1</v>
      </c>
      <c r="O5" s="2">
        <f t="shared" si="0"/>
        <v>1</v>
      </c>
      <c r="P5" s="2">
        <f t="shared" si="0"/>
        <v>1</v>
      </c>
    </row>
    <row r="6" spans="1:20" ht="19.5" customHeight="1">
      <c r="A6" s="2" t="s">
        <v>49</v>
      </c>
      <c r="B6" s="2">
        <v>1</v>
      </c>
      <c r="C6" s="2">
        <f>B6</f>
        <v>1</v>
      </c>
      <c r="D6" s="2">
        <f t="shared" ref="D6:P6" si="1">C6</f>
        <v>1</v>
      </c>
      <c r="E6" s="2">
        <f t="shared" si="1"/>
        <v>1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1</v>
      </c>
      <c r="K6" s="2">
        <f t="shared" si="1"/>
        <v>1</v>
      </c>
      <c r="L6" s="2">
        <f t="shared" si="1"/>
        <v>1</v>
      </c>
      <c r="M6" s="2">
        <f t="shared" si="1"/>
        <v>1</v>
      </c>
      <c r="N6" s="2">
        <f t="shared" si="1"/>
        <v>1</v>
      </c>
      <c r="O6" s="2">
        <f t="shared" si="1"/>
        <v>1</v>
      </c>
      <c r="P6" s="2">
        <f t="shared" si="1"/>
        <v>1</v>
      </c>
    </row>
    <row r="7" spans="1:20" ht="17.25" customHeight="1">
      <c r="A7" s="81" t="s">
        <v>24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</row>
    <row r="8" spans="1:20" ht="84" customHeight="1">
      <c r="A8" s="1"/>
      <c r="B8" s="13" t="s">
        <v>3</v>
      </c>
      <c r="C8" s="13" t="s">
        <v>4</v>
      </c>
      <c r="D8" s="13" t="s">
        <v>117</v>
      </c>
      <c r="E8" s="13" t="s">
        <v>0</v>
      </c>
      <c r="F8" s="13" t="s">
        <v>6</v>
      </c>
      <c r="G8" s="13" t="s">
        <v>2</v>
      </c>
      <c r="H8" s="13" t="s">
        <v>1</v>
      </c>
      <c r="I8" s="13" t="s">
        <v>5</v>
      </c>
      <c r="J8" s="13" t="s">
        <v>11</v>
      </c>
      <c r="K8" s="13" t="s">
        <v>44</v>
      </c>
      <c r="L8" s="13" t="s">
        <v>43</v>
      </c>
      <c r="M8" s="13" t="s">
        <v>93</v>
      </c>
      <c r="N8" s="13" t="s">
        <v>15</v>
      </c>
      <c r="O8" s="13" t="s">
        <v>52</v>
      </c>
      <c r="P8" s="13" t="s">
        <v>53</v>
      </c>
      <c r="R8" s="42"/>
    </row>
    <row r="9" spans="1:20" ht="18.75">
      <c r="A9" s="3" t="s">
        <v>28</v>
      </c>
      <c r="B9" s="13"/>
      <c r="C9" s="17"/>
      <c r="D9" s="13"/>
      <c r="E9" s="17"/>
      <c r="F9" s="13"/>
      <c r="G9" s="17"/>
      <c r="H9" s="13"/>
      <c r="I9" s="17"/>
      <c r="J9" s="13"/>
      <c r="K9" s="13"/>
      <c r="L9" s="17"/>
      <c r="M9" s="13"/>
      <c r="N9" s="17"/>
      <c r="O9" s="17"/>
      <c r="P9" s="17"/>
      <c r="R9" s="35"/>
      <c r="T9" s="21"/>
    </row>
    <row r="10" spans="1:20" ht="15" customHeight="1">
      <c r="A10" s="4" t="s">
        <v>63</v>
      </c>
      <c r="B10" s="1">
        <v>3</v>
      </c>
      <c r="C10" s="1">
        <v>0.3</v>
      </c>
      <c r="D10" s="1"/>
      <c r="E10" s="1"/>
      <c r="F10" s="1"/>
      <c r="G10" s="1">
        <v>12</v>
      </c>
      <c r="H10" s="1"/>
      <c r="I10" s="1"/>
      <c r="J10" s="1"/>
      <c r="K10" s="1">
        <v>2</v>
      </c>
      <c r="L10" s="1"/>
      <c r="M10" s="1"/>
      <c r="N10" s="1">
        <v>3</v>
      </c>
      <c r="O10" s="1"/>
      <c r="P10" s="1">
        <v>79</v>
      </c>
      <c r="Q10" s="28" t="s">
        <v>77</v>
      </c>
      <c r="R10" s="35"/>
    </row>
    <row r="11" spans="1:20" ht="13.5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35"/>
      <c r="T11" s="21"/>
    </row>
    <row r="12" spans="1:20" ht="17.25" customHeight="1">
      <c r="A12" s="4" t="s">
        <v>35</v>
      </c>
      <c r="B12" s="1"/>
      <c r="C12" s="1">
        <v>1</v>
      </c>
      <c r="D12" s="1"/>
      <c r="E12" s="1"/>
      <c r="F12" s="1"/>
      <c r="G12" s="1"/>
      <c r="H12" s="1"/>
      <c r="I12" s="1"/>
      <c r="J12" s="1">
        <v>60.6</v>
      </c>
      <c r="K12" s="1"/>
      <c r="L12" s="1"/>
      <c r="M12" s="1"/>
      <c r="N12" s="1">
        <v>5.3</v>
      </c>
      <c r="O12" s="1"/>
      <c r="P12" s="1"/>
      <c r="Q12" s="21"/>
      <c r="R12" s="35"/>
    </row>
    <row r="13" spans="1:20" ht="15.7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ht="15.75">
      <c r="A14" s="4" t="s">
        <v>18</v>
      </c>
      <c r="B14" s="1"/>
      <c r="C14" s="1"/>
      <c r="D14" s="1"/>
      <c r="E14" s="1"/>
      <c r="F14" s="1">
        <v>15</v>
      </c>
      <c r="G14" s="1"/>
      <c r="H14" s="1"/>
      <c r="I14" s="1"/>
      <c r="J14" s="1"/>
      <c r="K14" s="1"/>
      <c r="L14" s="1"/>
      <c r="M14" s="1">
        <v>1</v>
      </c>
      <c r="N14" s="1"/>
      <c r="O14" s="1"/>
      <c r="P14" s="1"/>
    </row>
    <row r="15" spans="1:20" ht="13.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ht="18" customHeight="1">
      <c r="A16" s="4" t="s">
        <v>50</v>
      </c>
      <c r="B16" s="1"/>
      <c r="C16" s="1"/>
      <c r="D16" s="1"/>
      <c r="E16" s="1"/>
      <c r="F16" s="1"/>
      <c r="G16" s="1"/>
      <c r="H16" s="1"/>
      <c r="I16" s="1">
        <v>60</v>
      </c>
      <c r="J16" s="1"/>
      <c r="K16" s="1"/>
      <c r="L16" s="1"/>
      <c r="M16" s="1"/>
      <c r="N16" s="1"/>
      <c r="O16" s="1"/>
      <c r="P16" s="1"/>
    </row>
    <row r="17" spans="1:20" ht="13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0" ht="18" hidden="1" customHeight="1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0" ht="15.75">
      <c r="A19" s="23" t="s">
        <v>7</v>
      </c>
      <c r="B19" s="23">
        <f>SUM(B10:B18)</f>
        <v>3</v>
      </c>
      <c r="C19" s="23">
        <f t="shared" ref="C19:P19" si="2">SUM(C10:C18)</f>
        <v>1.3</v>
      </c>
      <c r="D19" s="23">
        <f t="shared" si="2"/>
        <v>0</v>
      </c>
      <c r="E19" s="23">
        <f t="shared" si="2"/>
        <v>0</v>
      </c>
      <c r="F19" s="23">
        <f t="shared" si="2"/>
        <v>15</v>
      </c>
      <c r="G19" s="23">
        <f t="shared" si="2"/>
        <v>12</v>
      </c>
      <c r="H19" s="23">
        <f t="shared" si="2"/>
        <v>0</v>
      </c>
      <c r="I19" s="23">
        <f t="shared" si="2"/>
        <v>60</v>
      </c>
      <c r="J19" s="23">
        <f t="shared" si="2"/>
        <v>60.6</v>
      </c>
      <c r="K19" s="23">
        <f t="shared" si="2"/>
        <v>2</v>
      </c>
      <c r="L19" s="23">
        <f t="shared" si="2"/>
        <v>0</v>
      </c>
      <c r="M19" s="23">
        <f t="shared" si="2"/>
        <v>1</v>
      </c>
      <c r="N19" s="23">
        <f t="shared" si="2"/>
        <v>8.3000000000000007</v>
      </c>
      <c r="O19" s="23">
        <f t="shared" si="2"/>
        <v>0</v>
      </c>
      <c r="P19" s="23">
        <f t="shared" si="2"/>
        <v>79</v>
      </c>
    </row>
    <row r="20" spans="1:20" ht="12.75" customHeight="1">
      <c r="A20" s="26" t="s">
        <v>45</v>
      </c>
      <c r="B20" s="24">
        <f>B19*B5/1000</f>
        <v>3.0000000000000001E-3</v>
      </c>
      <c r="C20" s="24">
        <f>C19*C5/1000</f>
        <v>1.2999999999999999E-3</v>
      </c>
      <c r="D20" s="24">
        <f t="shared" ref="D20:P20" si="3">D19*D5/1000</f>
        <v>0</v>
      </c>
      <c r="E20" s="24">
        <f t="shared" si="3"/>
        <v>0</v>
      </c>
      <c r="F20" s="24">
        <f t="shared" si="3"/>
        <v>1.4999999999999999E-2</v>
      </c>
      <c r="G20" s="24">
        <f>G19*G5/1000</f>
        <v>1.2E-2</v>
      </c>
      <c r="H20" s="24">
        <f t="shared" si="3"/>
        <v>0</v>
      </c>
      <c r="I20" s="24">
        <f>I19*I5/560</f>
        <v>0.10714285714285714</v>
      </c>
      <c r="J20" s="24">
        <f t="shared" si="3"/>
        <v>6.0600000000000001E-2</v>
      </c>
      <c r="K20" s="24">
        <f t="shared" si="3"/>
        <v>2E-3</v>
      </c>
      <c r="L20" s="24">
        <f t="shared" si="3"/>
        <v>0</v>
      </c>
      <c r="M20" s="24">
        <f>M19*M5/100</f>
        <v>0.01</v>
      </c>
      <c r="N20" s="24">
        <f t="shared" si="3"/>
        <v>8.3000000000000001E-3</v>
      </c>
      <c r="O20" s="24">
        <f t="shared" si="3"/>
        <v>0</v>
      </c>
      <c r="P20" s="24">
        <f t="shared" si="3"/>
        <v>7.9000000000000001E-2</v>
      </c>
    </row>
    <row r="21" spans="1:20" ht="17.25" hidden="1" customHeight="1">
      <c r="A21" s="23" t="s">
        <v>40</v>
      </c>
      <c r="B21" s="24">
        <v>280</v>
      </c>
      <c r="C21" s="24">
        <v>20</v>
      </c>
      <c r="D21" s="24">
        <v>140</v>
      </c>
      <c r="E21" s="24">
        <v>55</v>
      </c>
      <c r="F21" s="24">
        <v>90</v>
      </c>
      <c r="G21" s="24">
        <v>45</v>
      </c>
      <c r="H21" s="24">
        <v>60</v>
      </c>
      <c r="I21" s="24">
        <v>30</v>
      </c>
      <c r="J21" s="24">
        <v>140</v>
      </c>
      <c r="K21" s="24">
        <v>40</v>
      </c>
      <c r="L21" s="24">
        <v>165</v>
      </c>
      <c r="M21" s="24">
        <v>120</v>
      </c>
      <c r="N21" s="24">
        <v>800</v>
      </c>
      <c r="O21" s="24">
        <v>75</v>
      </c>
      <c r="P21" s="24">
        <v>630</v>
      </c>
      <c r="Q21" s="11"/>
    </row>
    <row r="22" spans="1:20" ht="18.75" hidden="1" customHeight="1">
      <c r="A22" s="23" t="s">
        <v>41</v>
      </c>
      <c r="B22" s="24">
        <f t="shared" ref="B22:P22" si="4">B20*B21</f>
        <v>0.84</v>
      </c>
      <c r="C22" s="24">
        <f t="shared" si="4"/>
        <v>2.5999999999999999E-2</v>
      </c>
      <c r="D22" s="24">
        <f t="shared" si="4"/>
        <v>0</v>
      </c>
      <c r="E22" s="24">
        <f t="shared" si="4"/>
        <v>0</v>
      </c>
      <c r="F22" s="24">
        <f t="shared" si="4"/>
        <v>1.3499999999999999</v>
      </c>
      <c r="G22" s="24">
        <f t="shared" si="4"/>
        <v>0.54</v>
      </c>
      <c r="H22" s="24">
        <f t="shared" si="4"/>
        <v>0</v>
      </c>
      <c r="I22" s="24">
        <f t="shared" si="4"/>
        <v>3.214285714285714</v>
      </c>
      <c r="J22" s="24">
        <f t="shared" si="4"/>
        <v>8.484</v>
      </c>
      <c r="K22" s="24">
        <f t="shared" si="4"/>
        <v>0.08</v>
      </c>
      <c r="L22" s="24">
        <f t="shared" si="4"/>
        <v>0</v>
      </c>
      <c r="M22" s="24">
        <f t="shared" si="4"/>
        <v>1.2</v>
      </c>
      <c r="N22" s="24">
        <f t="shared" si="4"/>
        <v>6.64</v>
      </c>
      <c r="O22" s="24">
        <f t="shared" si="4"/>
        <v>0</v>
      </c>
      <c r="P22" s="24">
        <f t="shared" si="4"/>
        <v>49.77</v>
      </c>
      <c r="Q22" s="11">
        <f>SUM(B22:P22)</f>
        <v>72.144285714285715</v>
      </c>
      <c r="R22" s="22">
        <f>Q22/P5</f>
        <v>72.144285714285715</v>
      </c>
      <c r="T22" s="11"/>
    </row>
    <row r="23" spans="1:20" ht="12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1"/>
      <c r="R23" s="25"/>
    </row>
    <row r="24" spans="1:20" ht="15.75">
      <c r="A24" s="15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20" ht="15.7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8"/>
    </row>
    <row r="26" spans="1:20" ht="16.5" customHeight="1">
      <c r="A26" s="4" t="s">
        <v>51</v>
      </c>
      <c r="B26" s="1"/>
      <c r="C26" s="1">
        <v>1</v>
      </c>
      <c r="D26" s="1"/>
      <c r="E26" s="1">
        <v>49</v>
      </c>
      <c r="F26" s="1"/>
      <c r="G26" s="1">
        <v>10</v>
      </c>
      <c r="H26" s="1">
        <v>10</v>
      </c>
      <c r="I26" s="1"/>
      <c r="J26" s="1"/>
      <c r="K26" s="1"/>
      <c r="L26" s="1">
        <v>3</v>
      </c>
      <c r="M26" s="1"/>
      <c r="N26" s="1"/>
      <c r="O26" s="1">
        <v>25</v>
      </c>
      <c r="P26" s="1"/>
      <c r="Q26" s="28" t="s">
        <v>78</v>
      </c>
    </row>
    <row r="27" spans="1:20" ht="8.25" customHeight="1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8"/>
    </row>
    <row r="28" spans="1:20" ht="18.75" customHeight="1">
      <c r="A28" s="4" t="s">
        <v>92</v>
      </c>
      <c r="B28" s="1">
        <v>3</v>
      </c>
      <c r="C28" s="1">
        <v>0.5</v>
      </c>
      <c r="D28" s="1"/>
      <c r="E28" s="1">
        <v>133</v>
      </c>
      <c r="F28" s="1"/>
      <c r="G28" s="1">
        <v>12</v>
      </c>
      <c r="H28" s="1"/>
      <c r="I28" s="1"/>
      <c r="J28" s="1"/>
      <c r="K28" s="1"/>
      <c r="L28" s="1">
        <v>4</v>
      </c>
      <c r="M28" s="1"/>
      <c r="N28" s="1"/>
      <c r="O28" s="1"/>
      <c r="P28" s="1">
        <v>79</v>
      </c>
      <c r="Q28" s="28" t="s">
        <v>89</v>
      </c>
    </row>
    <row r="29" spans="1:20" ht="9" customHeigh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0" ht="8.25" hidden="1" customHeight="1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0" ht="15.75" customHeight="1">
      <c r="A31" s="79" t="s">
        <v>18</v>
      </c>
      <c r="B31" s="1"/>
      <c r="C31" s="1"/>
      <c r="D31" s="1"/>
      <c r="E31" s="1"/>
      <c r="F31" s="1">
        <v>15</v>
      </c>
      <c r="G31" s="1"/>
      <c r="H31" s="1"/>
      <c r="I31" s="1"/>
      <c r="J31" s="1"/>
      <c r="K31" s="1"/>
      <c r="L31" s="1"/>
      <c r="M31" s="1">
        <v>1</v>
      </c>
      <c r="N31" s="1"/>
      <c r="O31" s="1"/>
      <c r="P31" s="1"/>
    </row>
    <row r="32" spans="1:20" ht="8.25" customHeight="1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20" ht="18" customHeight="1">
      <c r="A33" s="4" t="s">
        <v>50</v>
      </c>
      <c r="B33" s="1"/>
      <c r="C33" s="1"/>
      <c r="D33" s="1"/>
      <c r="E33" s="1"/>
      <c r="F33" s="1"/>
      <c r="G33" s="1"/>
      <c r="H33" s="1"/>
      <c r="I33" s="1">
        <v>60</v>
      </c>
      <c r="J33" s="1"/>
      <c r="K33" s="1"/>
      <c r="L33" s="1"/>
      <c r="M33" s="1"/>
      <c r="N33" s="1"/>
      <c r="O33" s="1"/>
      <c r="P33" s="1"/>
    </row>
    <row r="34" spans="1:20" ht="13.5" customHeight="1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20" ht="15.75">
      <c r="A35" s="1" t="s">
        <v>7</v>
      </c>
      <c r="B35" s="5">
        <f t="shared" ref="B35:P35" si="5">SUM(B26:B34)</f>
        <v>3</v>
      </c>
      <c r="C35" s="5">
        <f t="shared" si="5"/>
        <v>1.5</v>
      </c>
      <c r="D35" s="5">
        <f t="shared" si="5"/>
        <v>0</v>
      </c>
      <c r="E35" s="5">
        <f t="shared" si="5"/>
        <v>182</v>
      </c>
      <c r="F35" s="5">
        <f t="shared" si="5"/>
        <v>15</v>
      </c>
      <c r="G35" s="5">
        <f t="shared" si="5"/>
        <v>22</v>
      </c>
      <c r="H35" s="5">
        <f t="shared" si="5"/>
        <v>10</v>
      </c>
      <c r="I35" s="5">
        <f t="shared" si="5"/>
        <v>60</v>
      </c>
      <c r="J35" s="5">
        <f t="shared" si="5"/>
        <v>0</v>
      </c>
      <c r="K35" s="5">
        <f t="shared" si="5"/>
        <v>0</v>
      </c>
      <c r="L35" s="5">
        <f t="shared" si="5"/>
        <v>7</v>
      </c>
      <c r="M35" s="5">
        <f t="shared" si="5"/>
        <v>1</v>
      </c>
      <c r="N35" s="5">
        <f t="shared" si="5"/>
        <v>0</v>
      </c>
      <c r="O35" s="5">
        <f t="shared" si="5"/>
        <v>25</v>
      </c>
      <c r="P35" s="5">
        <f t="shared" si="5"/>
        <v>79</v>
      </c>
    </row>
    <row r="36" spans="1:20" ht="15.75">
      <c r="A36" s="1" t="s">
        <v>46</v>
      </c>
      <c r="B36" s="5">
        <f>B35*B6/1000</f>
        <v>3.0000000000000001E-3</v>
      </c>
      <c r="C36" s="5">
        <f t="shared" ref="C36:P36" si="6">C35*C6/1000</f>
        <v>1.5E-3</v>
      </c>
      <c r="D36" s="5">
        <f t="shared" si="6"/>
        <v>0</v>
      </c>
      <c r="E36" s="5">
        <f t="shared" si="6"/>
        <v>0.182</v>
      </c>
      <c r="F36" s="5">
        <f t="shared" si="6"/>
        <v>1.4999999999999999E-2</v>
      </c>
      <c r="G36" s="5">
        <f>G35*G6/1000</f>
        <v>2.1999999999999999E-2</v>
      </c>
      <c r="H36" s="5">
        <f t="shared" si="6"/>
        <v>0.01</v>
      </c>
      <c r="I36" s="5">
        <f>I35*I6/560</f>
        <v>0.10714285714285714</v>
      </c>
      <c r="J36" s="5">
        <f t="shared" si="6"/>
        <v>0</v>
      </c>
      <c r="K36" s="5">
        <f t="shared" si="6"/>
        <v>0</v>
      </c>
      <c r="L36" s="5">
        <f t="shared" si="6"/>
        <v>7.0000000000000001E-3</v>
      </c>
      <c r="M36" s="5">
        <f>M35*M6/100</f>
        <v>0.01</v>
      </c>
      <c r="N36" s="5">
        <f t="shared" si="6"/>
        <v>0</v>
      </c>
      <c r="O36" s="5">
        <f t="shared" si="6"/>
        <v>2.5000000000000001E-2</v>
      </c>
      <c r="P36" s="5">
        <f t="shared" si="6"/>
        <v>7.9000000000000001E-2</v>
      </c>
      <c r="Q36" s="11"/>
    </row>
    <row r="37" spans="1:20" ht="14.25" customHeight="1">
      <c r="A37" s="1" t="s">
        <v>8</v>
      </c>
      <c r="B37" s="5">
        <f>B21</f>
        <v>280</v>
      </c>
      <c r="C37" s="5">
        <f t="shared" ref="C37:P37" si="7">C21</f>
        <v>20</v>
      </c>
      <c r="D37" s="5">
        <f t="shared" si="7"/>
        <v>140</v>
      </c>
      <c r="E37" s="5">
        <f t="shared" si="7"/>
        <v>55</v>
      </c>
      <c r="F37" s="5">
        <f t="shared" si="7"/>
        <v>90</v>
      </c>
      <c r="G37" s="5">
        <f t="shared" si="7"/>
        <v>45</v>
      </c>
      <c r="H37" s="5">
        <f t="shared" si="7"/>
        <v>60</v>
      </c>
      <c r="I37" s="5">
        <f t="shared" si="7"/>
        <v>30</v>
      </c>
      <c r="J37" s="5">
        <f t="shared" si="7"/>
        <v>140</v>
      </c>
      <c r="K37" s="5">
        <f t="shared" si="7"/>
        <v>40</v>
      </c>
      <c r="L37" s="5">
        <f t="shared" si="7"/>
        <v>165</v>
      </c>
      <c r="M37" s="5">
        <f t="shared" si="7"/>
        <v>120</v>
      </c>
      <c r="N37" s="5">
        <f t="shared" si="7"/>
        <v>800</v>
      </c>
      <c r="O37" s="5">
        <f t="shared" si="7"/>
        <v>75</v>
      </c>
      <c r="P37" s="5">
        <f t="shared" si="7"/>
        <v>630</v>
      </c>
    </row>
    <row r="38" spans="1:20" ht="17.25" hidden="1" customHeight="1">
      <c r="A38" s="1" t="s">
        <v>9</v>
      </c>
      <c r="B38" s="5">
        <f t="shared" ref="B38:P38" si="8">B36*B37</f>
        <v>0.84</v>
      </c>
      <c r="C38" s="5">
        <f t="shared" si="8"/>
        <v>0.03</v>
      </c>
      <c r="D38" s="5">
        <f t="shared" si="8"/>
        <v>0</v>
      </c>
      <c r="E38" s="5">
        <f t="shared" si="8"/>
        <v>10.01</v>
      </c>
      <c r="F38" s="5">
        <f t="shared" si="8"/>
        <v>1.3499999999999999</v>
      </c>
      <c r="G38" s="5">
        <f t="shared" si="8"/>
        <v>0.99</v>
      </c>
      <c r="H38" s="5">
        <f t="shared" si="8"/>
        <v>0.6</v>
      </c>
      <c r="I38" s="5">
        <f t="shared" si="8"/>
        <v>3.214285714285714</v>
      </c>
      <c r="J38" s="5">
        <f t="shared" si="8"/>
        <v>0</v>
      </c>
      <c r="K38" s="5">
        <f t="shared" si="8"/>
        <v>0</v>
      </c>
      <c r="L38" s="5">
        <f t="shared" si="8"/>
        <v>1.155</v>
      </c>
      <c r="M38" s="5">
        <f t="shared" si="8"/>
        <v>1.2</v>
      </c>
      <c r="N38" s="5">
        <f t="shared" si="8"/>
        <v>0</v>
      </c>
      <c r="O38" s="5">
        <f t="shared" si="8"/>
        <v>1.875</v>
      </c>
      <c r="P38" s="5">
        <f t="shared" si="8"/>
        <v>49.77</v>
      </c>
      <c r="Q38" s="11">
        <f>SUM(B38:P38)</f>
        <v>71.034285714285716</v>
      </c>
      <c r="R38" s="22">
        <f>Q38/P6</f>
        <v>71.034285714285716</v>
      </c>
      <c r="S38" s="11"/>
    </row>
    <row r="39" spans="1:20" ht="15.75">
      <c r="A39" s="31" t="s">
        <v>82</v>
      </c>
      <c r="B39" s="30">
        <f t="shared" ref="B39:P39" si="9">B20+B36</f>
        <v>6.0000000000000001E-3</v>
      </c>
      <c r="C39" s="30">
        <f t="shared" si="9"/>
        <v>2.8E-3</v>
      </c>
      <c r="D39" s="30">
        <f>D20+D36</f>
        <v>0</v>
      </c>
      <c r="E39" s="30">
        <f t="shared" si="9"/>
        <v>0.182</v>
      </c>
      <c r="F39" s="30">
        <f t="shared" si="9"/>
        <v>0.03</v>
      </c>
      <c r="G39" s="30">
        <f t="shared" si="9"/>
        <v>3.4000000000000002E-2</v>
      </c>
      <c r="H39" s="30">
        <f t="shared" si="9"/>
        <v>0.01</v>
      </c>
      <c r="I39" s="30">
        <f t="shared" si="9"/>
        <v>0.21428571428571427</v>
      </c>
      <c r="J39" s="30">
        <f t="shared" si="9"/>
        <v>6.0600000000000001E-2</v>
      </c>
      <c r="K39" s="30">
        <f t="shared" si="9"/>
        <v>2E-3</v>
      </c>
      <c r="L39" s="30">
        <f t="shared" si="9"/>
        <v>7.0000000000000001E-3</v>
      </c>
      <c r="M39" s="30">
        <f t="shared" si="9"/>
        <v>0.02</v>
      </c>
      <c r="N39" s="30">
        <f t="shared" si="9"/>
        <v>8.3000000000000001E-3</v>
      </c>
      <c r="O39" s="30">
        <f t="shared" si="9"/>
        <v>2.5000000000000001E-2</v>
      </c>
      <c r="P39" s="30">
        <f t="shared" si="9"/>
        <v>0.158</v>
      </c>
      <c r="Q39" s="34">
        <f>SUM(B39:P39)</f>
        <v>0.75998571428571438</v>
      </c>
      <c r="R39" s="25"/>
      <c r="S39" s="11"/>
    </row>
    <row r="40" spans="1:20" ht="15.75">
      <c r="A40" s="1" t="s">
        <v>47</v>
      </c>
      <c r="B40" s="5">
        <f>B39*B37</f>
        <v>1.68</v>
      </c>
      <c r="C40" s="5">
        <f t="shared" ref="C40:P40" si="10">C39*C37</f>
        <v>5.6000000000000001E-2</v>
      </c>
      <c r="D40" s="5">
        <f t="shared" si="10"/>
        <v>0</v>
      </c>
      <c r="E40" s="5">
        <f t="shared" si="10"/>
        <v>10.01</v>
      </c>
      <c r="F40" s="5">
        <f t="shared" si="10"/>
        <v>2.6999999999999997</v>
      </c>
      <c r="G40" s="5">
        <f t="shared" si="10"/>
        <v>1.53</v>
      </c>
      <c r="H40" s="5">
        <f t="shared" si="10"/>
        <v>0.6</v>
      </c>
      <c r="I40" s="5">
        <f t="shared" si="10"/>
        <v>6.4285714285714279</v>
      </c>
      <c r="J40" s="5">
        <f t="shared" si="10"/>
        <v>8.484</v>
      </c>
      <c r="K40" s="5">
        <f t="shared" si="10"/>
        <v>0.08</v>
      </c>
      <c r="L40" s="5">
        <f t="shared" si="10"/>
        <v>1.155</v>
      </c>
      <c r="M40" s="5">
        <f t="shared" si="10"/>
        <v>2.4</v>
      </c>
      <c r="N40" s="5">
        <f t="shared" si="10"/>
        <v>6.64</v>
      </c>
      <c r="O40" s="5">
        <f t="shared" si="10"/>
        <v>1.875</v>
      </c>
      <c r="P40" s="5">
        <f t="shared" si="10"/>
        <v>99.54</v>
      </c>
      <c r="Q40" s="11">
        <f>SUM(B40:P40)</f>
        <v>143.17857142857144</v>
      </c>
      <c r="R40" s="27"/>
      <c r="T40" s="11"/>
    </row>
    <row r="41" spans="1:20" ht="15.7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R41" s="12">
        <f>Q40/(100+300)</f>
        <v>0.35794642857142861</v>
      </c>
    </row>
    <row r="42" spans="1:20" ht="15.75">
      <c r="A42" s="10" t="s">
        <v>25</v>
      </c>
      <c r="D42" s="10"/>
      <c r="I42" s="10" t="s">
        <v>27</v>
      </c>
      <c r="Q42" s="11">
        <f>Q22+Q38</f>
        <v>143.17857142857144</v>
      </c>
      <c r="R42" s="11"/>
    </row>
  </sheetData>
  <mergeCells count="1">
    <mergeCell ref="A7:P7"/>
  </mergeCells>
  <pageMargins left="0.15748031496062992" right="0.23622047244094491" top="0.35433070866141736" bottom="0.35433070866141736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3"/>
  <sheetViews>
    <sheetView zoomScale="77" zoomScaleNormal="77" zoomScaleSheetLayoutView="63" workbookViewId="0">
      <selection activeCell="X18" sqref="X18"/>
    </sheetView>
  </sheetViews>
  <sheetFormatPr defaultRowHeight="15"/>
  <cols>
    <col min="1" max="1" width="26.42578125" style="12" customWidth="1"/>
    <col min="2" max="2" width="9.7109375" style="12" customWidth="1"/>
    <col min="3" max="3" width="9.42578125" style="12" customWidth="1"/>
    <col min="4" max="4" width="9.140625" style="12" customWidth="1"/>
    <col min="5" max="5" width="7" style="12" customWidth="1"/>
    <col min="6" max="6" width="9.140625" style="12" customWidth="1"/>
    <col min="7" max="7" width="9.42578125" style="12" customWidth="1"/>
    <col min="8" max="8" width="7.85546875" style="12" customWidth="1"/>
    <col min="9" max="9" width="6.85546875" style="12" customWidth="1"/>
    <col min="10" max="10" width="7.5703125" style="12" customWidth="1"/>
    <col min="11" max="11" width="8.7109375" style="12" customWidth="1"/>
    <col min="12" max="16" width="8.42578125" style="12" customWidth="1"/>
    <col min="17" max="20" width="7.85546875" style="12" customWidth="1"/>
    <col min="21" max="21" width="8" style="12" customWidth="1"/>
    <col min="22" max="16384" width="9.140625" style="12"/>
  </cols>
  <sheetData>
    <row r="1" spans="1:24" ht="11.25" customHeight="1"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4" ht="7.5" customHeight="1"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4" ht="10.5" customHeight="1">
      <c r="B3" s="18"/>
      <c r="J3" s="19"/>
      <c r="Q3" s="19"/>
      <c r="R3" s="19"/>
      <c r="S3" s="19"/>
      <c r="T3" s="19"/>
      <c r="V3" s="19"/>
    </row>
    <row r="4" spans="1:24">
      <c r="I4" s="20"/>
      <c r="J4" s="20"/>
      <c r="K4" s="20"/>
    </row>
    <row r="5" spans="1:24" ht="18.75">
      <c r="A5" s="2" t="s">
        <v>48</v>
      </c>
      <c r="B5" s="2">
        <v>1</v>
      </c>
      <c r="C5" s="2">
        <f>B5</f>
        <v>1</v>
      </c>
      <c r="D5" s="2">
        <f t="shared" ref="D5:U5" si="0">C5</f>
        <v>1</v>
      </c>
      <c r="E5" s="2">
        <f t="shared" si="0"/>
        <v>1</v>
      </c>
      <c r="F5" s="2">
        <f t="shared" si="0"/>
        <v>1</v>
      </c>
      <c r="G5" s="2">
        <f t="shared" si="0"/>
        <v>1</v>
      </c>
      <c r="H5" s="2">
        <f t="shared" si="0"/>
        <v>1</v>
      </c>
      <c r="I5" s="2">
        <f t="shared" si="0"/>
        <v>1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2">
        <f t="shared" si="0"/>
        <v>1</v>
      </c>
      <c r="O5" s="2">
        <f t="shared" si="0"/>
        <v>1</v>
      </c>
      <c r="P5" s="2">
        <f t="shared" si="0"/>
        <v>1</v>
      </c>
      <c r="Q5" s="2">
        <f t="shared" si="0"/>
        <v>1</v>
      </c>
      <c r="R5" s="2">
        <f t="shared" si="0"/>
        <v>1</v>
      </c>
      <c r="S5" s="2">
        <f t="shared" si="0"/>
        <v>1</v>
      </c>
      <c r="T5" s="2">
        <f t="shared" si="0"/>
        <v>1</v>
      </c>
      <c r="U5" s="2">
        <f t="shared" si="0"/>
        <v>1</v>
      </c>
    </row>
    <row r="6" spans="1:24" ht="25.5" customHeight="1">
      <c r="A6" s="2" t="s">
        <v>49</v>
      </c>
      <c r="B6" s="2">
        <v>1</v>
      </c>
      <c r="C6" s="2">
        <f>B6</f>
        <v>1</v>
      </c>
      <c r="D6" s="2">
        <f t="shared" ref="D6:U6" si="1">C6</f>
        <v>1</v>
      </c>
      <c r="E6" s="2">
        <f t="shared" si="1"/>
        <v>1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1</v>
      </c>
      <c r="K6" s="2">
        <f t="shared" si="1"/>
        <v>1</v>
      </c>
      <c r="L6" s="2">
        <f t="shared" si="1"/>
        <v>1</v>
      </c>
      <c r="M6" s="2">
        <f t="shared" si="1"/>
        <v>1</v>
      </c>
      <c r="N6" s="2">
        <f t="shared" si="1"/>
        <v>1</v>
      </c>
      <c r="O6" s="2">
        <f t="shared" si="1"/>
        <v>1</v>
      </c>
      <c r="P6" s="2">
        <f t="shared" si="1"/>
        <v>1</v>
      </c>
      <c r="Q6" s="2">
        <f t="shared" si="1"/>
        <v>1</v>
      </c>
      <c r="R6" s="2">
        <f t="shared" si="1"/>
        <v>1</v>
      </c>
      <c r="S6" s="2">
        <f t="shared" si="1"/>
        <v>1</v>
      </c>
      <c r="T6" s="2">
        <f t="shared" si="1"/>
        <v>1</v>
      </c>
      <c r="U6" s="2">
        <f t="shared" si="1"/>
        <v>1</v>
      </c>
    </row>
    <row r="7" spans="1:24" ht="18.75">
      <c r="A7" s="80" t="s">
        <v>24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4" ht="81.75" customHeight="1">
      <c r="A8" s="1"/>
      <c r="B8" s="13" t="s">
        <v>57</v>
      </c>
      <c r="C8" s="17" t="s">
        <v>12</v>
      </c>
      <c r="D8" s="17" t="s">
        <v>30</v>
      </c>
      <c r="E8" s="13" t="s">
        <v>4</v>
      </c>
      <c r="F8" s="13" t="s">
        <v>67</v>
      </c>
      <c r="G8" s="13" t="s">
        <v>0</v>
      </c>
      <c r="H8" s="13" t="s">
        <v>6</v>
      </c>
      <c r="I8" s="13" t="s">
        <v>2</v>
      </c>
      <c r="J8" s="13" t="s">
        <v>1</v>
      </c>
      <c r="K8" s="13" t="str">
        <f>A18</f>
        <v>Банан</v>
      </c>
      <c r="L8" s="13" t="s">
        <v>5</v>
      </c>
      <c r="M8" s="13" t="s">
        <v>70</v>
      </c>
      <c r="N8" s="13" t="s">
        <v>44</v>
      </c>
      <c r="O8" s="13" t="s">
        <v>43</v>
      </c>
      <c r="P8" s="13" t="s">
        <v>10</v>
      </c>
      <c r="Q8" s="13" t="s">
        <v>15</v>
      </c>
      <c r="R8" s="13" t="s">
        <v>53</v>
      </c>
      <c r="S8" s="13" t="s">
        <v>23</v>
      </c>
      <c r="T8" s="13" t="s">
        <v>61</v>
      </c>
      <c r="U8" s="13" t="s">
        <v>21</v>
      </c>
    </row>
    <row r="9" spans="1:24" ht="21" customHeight="1">
      <c r="A9" s="3" t="s">
        <v>28</v>
      </c>
      <c r="B9" s="13"/>
      <c r="C9" s="17"/>
      <c r="D9" s="17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4" ht="23.25" customHeight="1">
      <c r="A10" s="8" t="s">
        <v>56</v>
      </c>
      <c r="B10" s="1">
        <v>25</v>
      </c>
      <c r="C10" s="1"/>
      <c r="D10" s="1">
        <v>100</v>
      </c>
      <c r="E10" s="1">
        <v>0.3</v>
      </c>
      <c r="F10" s="1"/>
      <c r="G10" s="1"/>
      <c r="H10" s="1">
        <v>5</v>
      </c>
      <c r="I10" s="1"/>
      <c r="J10" s="1"/>
      <c r="K10" s="1"/>
      <c r="L10" s="3"/>
      <c r="M10" s="3"/>
      <c r="N10" s="3"/>
      <c r="O10" s="3"/>
      <c r="P10" s="3"/>
      <c r="Q10" s="1">
        <v>5</v>
      </c>
      <c r="R10" s="1"/>
      <c r="S10" s="1"/>
      <c r="T10" s="1"/>
      <c r="U10" s="1"/>
    </row>
    <row r="11" spans="1:24" ht="12.75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t="18.75">
      <c r="A12" s="8" t="s">
        <v>94</v>
      </c>
      <c r="B12" s="1"/>
      <c r="C12" s="1"/>
      <c r="D12" s="1">
        <v>122</v>
      </c>
      <c r="E12" s="1"/>
      <c r="F12" s="1"/>
      <c r="G12" s="1"/>
      <c r="H12" s="1">
        <v>12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v>2.2000000000000002</v>
      </c>
      <c r="V12" s="21"/>
      <c r="X12" s="35"/>
    </row>
    <row r="13" spans="1:24" ht="10.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t="15.75">
      <c r="A14" s="4" t="s">
        <v>50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v>60</v>
      </c>
      <c r="M14" s="1"/>
      <c r="N14" s="1"/>
      <c r="O14" s="1"/>
      <c r="P14" s="1"/>
      <c r="Q14" s="1"/>
      <c r="R14" s="1"/>
      <c r="S14" s="1"/>
      <c r="T14" s="1"/>
      <c r="U14" s="1"/>
    </row>
    <row r="15" spans="1:24" ht="15.75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1"/>
    </row>
    <row r="16" spans="1:24" ht="15.75">
      <c r="A16" s="14" t="s">
        <v>68</v>
      </c>
      <c r="B16" s="1"/>
      <c r="C16" s="1"/>
      <c r="D16" s="1"/>
      <c r="E16" s="1"/>
      <c r="F16" s="1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13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15.75">
      <c r="A18" s="4" t="s">
        <v>58</v>
      </c>
      <c r="B18" s="1"/>
      <c r="C18" s="1"/>
      <c r="D18" s="1"/>
      <c r="E18" s="1"/>
      <c r="F18" s="1"/>
      <c r="G18" s="1"/>
      <c r="H18" s="1"/>
      <c r="I18" s="1"/>
      <c r="J18" s="1"/>
      <c r="K18" s="1">
        <v>143</v>
      </c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5" ht="12" customHeight="1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5" ht="15.75">
      <c r="A20" s="23" t="s">
        <v>7</v>
      </c>
      <c r="B20" s="23">
        <f t="shared" ref="B20:U20" si="2">SUM(B10:B19)</f>
        <v>25</v>
      </c>
      <c r="C20" s="23">
        <f t="shared" si="2"/>
        <v>0</v>
      </c>
      <c r="D20" s="23">
        <f t="shared" si="2"/>
        <v>222</v>
      </c>
      <c r="E20" s="23">
        <f t="shared" si="2"/>
        <v>0.3</v>
      </c>
      <c r="F20" s="23">
        <f t="shared" si="2"/>
        <v>1</v>
      </c>
      <c r="G20" s="23">
        <f t="shared" si="2"/>
        <v>0</v>
      </c>
      <c r="H20" s="23">
        <f t="shared" si="2"/>
        <v>17</v>
      </c>
      <c r="I20" s="23">
        <f t="shared" si="2"/>
        <v>0</v>
      </c>
      <c r="J20" s="23">
        <f t="shared" si="2"/>
        <v>0</v>
      </c>
      <c r="K20" s="23">
        <f t="shared" si="2"/>
        <v>143</v>
      </c>
      <c r="L20" s="23">
        <f t="shared" si="2"/>
        <v>60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0</v>
      </c>
      <c r="Q20" s="23">
        <f t="shared" si="2"/>
        <v>5</v>
      </c>
      <c r="R20" s="23">
        <f t="shared" si="2"/>
        <v>0</v>
      </c>
      <c r="S20" s="23">
        <f t="shared" si="2"/>
        <v>0</v>
      </c>
      <c r="T20" s="23">
        <f t="shared" si="2"/>
        <v>0</v>
      </c>
      <c r="U20" s="23">
        <f t="shared" si="2"/>
        <v>2.2000000000000002</v>
      </c>
    </row>
    <row r="21" spans="1:25" ht="15" customHeight="1">
      <c r="A21" s="26" t="s">
        <v>45</v>
      </c>
      <c r="B21" s="24">
        <f>B20*B5/1000</f>
        <v>2.5000000000000001E-2</v>
      </c>
      <c r="C21" s="24">
        <f>C20*C5/1000</f>
        <v>0</v>
      </c>
      <c r="D21" s="24">
        <f>D20*D5/1000</f>
        <v>0.222</v>
      </c>
      <c r="E21" s="24">
        <f>E20*E5/1000</f>
        <v>2.9999999999999997E-4</v>
      </c>
      <c r="F21" s="24">
        <f>F20*F5</f>
        <v>1</v>
      </c>
      <c r="G21" s="24">
        <f>G20*G5/1000</f>
        <v>0</v>
      </c>
      <c r="H21" s="24">
        <f>H20*H5/1000</f>
        <v>1.7000000000000001E-2</v>
      </c>
      <c r="I21" s="24">
        <f>I20*I5/1000</f>
        <v>0</v>
      </c>
      <c r="J21" s="24">
        <f>J20*J5/1000</f>
        <v>0</v>
      </c>
      <c r="K21" s="24">
        <f>K20*K5/1000</f>
        <v>0.14299999999999999</v>
      </c>
      <c r="L21" s="24">
        <f>L20*L5/560</f>
        <v>0.10714285714285714</v>
      </c>
      <c r="M21" s="24">
        <f t="shared" ref="M21:T21" si="3">M20*M5/1000</f>
        <v>0</v>
      </c>
      <c r="N21" s="24">
        <f t="shared" si="3"/>
        <v>0</v>
      </c>
      <c r="O21" s="24">
        <f t="shared" si="3"/>
        <v>0</v>
      </c>
      <c r="P21" s="24">
        <f t="shared" si="3"/>
        <v>0</v>
      </c>
      <c r="Q21" s="24">
        <f t="shared" si="3"/>
        <v>5.0000000000000001E-3</v>
      </c>
      <c r="R21" s="24">
        <f t="shared" si="3"/>
        <v>0</v>
      </c>
      <c r="S21" s="24">
        <f t="shared" si="3"/>
        <v>0</v>
      </c>
      <c r="T21" s="24">
        <f t="shared" si="3"/>
        <v>0</v>
      </c>
      <c r="U21" s="24">
        <f>U20*U5/100</f>
        <v>2.2000000000000002E-2</v>
      </c>
      <c r="V21" s="11"/>
    </row>
    <row r="22" spans="1:25" ht="23.25" hidden="1" customHeight="1">
      <c r="A22" s="23" t="s">
        <v>40</v>
      </c>
      <c r="B22" s="24">
        <v>70</v>
      </c>
      <c r="C22" s="24">
        <v>60</v>
      </c>
      <c r="D22" s="24">
        <v>125</v>
      </c>
      <c r="E22" s="24">
        <v>20</v>
      </c>
      <c r="F22" s="24">
        <v>11</v>
      </c>
      <c r="G22" s="24">
        <v>55</v>
      </c>
      <c r="H22" s="24">
        <v>90</v>
      </c>
      <c r="I22" s="24">
        <v>45</v>
      </c>
      <c r="J22" s="24">
        <v>60</v>
      </c>
      <c r="K22" s="24">
        <v>160</v>
      </c>
      <c r="L22" s="24">
        <v>30</v>
      </c>
      <c r="M22" s="24">
        <v>65</v>
      </c>
      <c r="N22" s="24">
        <v>40</v>
      </c>
      <c r="O22" s="24">
        <v>165</v>
      </c>
      <c r="P22" s="29">
        <v>120</v>
      </c>
      <c r="Q22" s="24">
        <v>800</v>
      </c>
      <c r="R22" s="24">
        <v>630</v>
      </c>
      <c r="S22" s="24">
        <v>50</v>
      </c>
      <c r="T22" s="24">
        <v>280</v>
      </c>
      <c r="U22" s="24">
        <v>140</v>
      </c>
      <c r="V22" s="11"/>
    </row>
    <row r="23" spans="1:25" ht="21.75" hidden="1" customHeight="1">
      <c r="A23" s="23" t="s">
        <v>41</v>
      </c>
      <c r="B23" s="24">
        <f>B21*B22</f>
        <v>1.75</v>
      </c>
      <c r="C23" s="24">
        <f t="shared" ref="C23:Q23" si="4">C21*C22</f>
        <v>0</v>
      </c>
      <c r="D23" s="24">
        <f t="shared" si="4"/>
        <v>27.75</v>
      </c>
      <c r="E23" s="24">
        <f t="shared" si="4"/>
        <v>5.9999999999999993E-3</v>
      </c>
      <c r="F23" s="24">
        <f t="shared" si="4"/>
        <v>11</v>
      </c>
      <c r="G23" s="24">
        <f t="shared" si="4"/>
        <v>0</v>
      </c>
      <c r="H23" s="24">
        <f t="shared" si="4"/>
        <v>1.53</v>
      </c>
      <c r="I23" s="24">
        <f t="shared" si="4"/>
        <v>0</v>
      </c>
      <c r="J23" s="24">
        <f t="shared" si="4"/>
        <v>0</v>
      </c>
      <c r="K23" s="24">
        <f t="shared" si="4"/>
        <v>22.88</v>
      </c>
      <c r="L23" s="24">
        <f t="shared" si="4"/>
        <v>3.214285714285714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24">
        <f t="shared" si="4"/>
        <v>0</v>
      </c>
      <c r="Q23" s="24">
        <f t="shared" si="4"/>
        <v>4</v>
      </c>
      <c r="R23" s="24">
        <f t="shared" ref="R23:T23" si="5">R21*R22</f>
        <v>0</v>
      </c>
      <c r="S23" s="24">
        <f t="shared" si="5"/>
        <v>0</v>
      </c>
      <c r="T23" s="24">
        <f t="shared" si="5"/>
        <v>0</v>
      </c>
      <c r="U23" s="24">
        <f>U21*U22</f>
        <v>3.0800000000000005</v>
      </c>
      <c r="V23" s="11">
        <f>SUM(B23:U23)</f>
        <v>75.210285714285703</v>
      </c>
      <c r="W23" s="22">
        <f>V23/U5</f>
        <v>75.210285714285703</v>
      </c>
      <c r="Y23" s="11"/>
    </row>
    <row r="24" spans="1:25" ht="21.75" customHeight="1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1"/>
      <c r="W24" s="25"/>
    </row>
    <row r="25" spans="1:25" ht="15" customHeight="1">
      <c r="A25" s="15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5" ht="8.25" hidden="1" customHeight="1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5" ht="22.5" customHeight="1">
      <c r="A27" s="4" t="s">
        <v>59</v>
      </c>
      <c r="B27" s="1"/>
      <c r="C27" s="1">
        <v>60</v>
      </c>
      <c r="D27" s="1"/>
      <c r="E27" s="1">
        <v>0.5</v>
      </c>
      <c r="F27" s="1"/>
      <c r="G27" s="1">
        <v>15</v>
      </c>
      <c r="H27" s="1"/>
      <c r="I27" s="1">
        <v>10</v>
      </c>
      <c r="J27" s="1">
        <v>15</v>
      </c>
      <c r="K27" s="1"/>
      <c r="L27" s="1"/>
      <c r="M27" s="1"/>
      <c r="N27" s="1"/>
      <c r="O27" s="1">
        <v>2</v>
      </c>
      <c r="P27" s="1"/>
      <c r="Q27" s="1"/>
      <c r="R27" s="1"/>
      <c r="S27" s="1">
        <v>40</v>
      </c>
      <c r="T27" s="1">
        <v>10</v>
      </c>
      <c r="U27" s="1"/>
      <c r="V27" s="28" t="s">
        <v>78</v>
      </c>
    </row>
    <row r="28" spans="1:25" ht="8.25" customHeight="1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5" ht="19.5" customHeight="1">
      <c r="A29" s="4" t="s">
        <v>113</v>
      </c>
      <c r="B29" s="1"/>
      <c r="C29" s="1"/>
      <c r="D29" s="1">
        <v>16</v>
      </c>
      <c r="E29" s="1">
        <v>1</v>
      </c>
      <c r="F29" s="1"/>
      <c r="G29" s="1"/>
      <c r="H29" s="1"/>
      <c r="I29" s="1">
        <v>20</v>
      </c>
      <c r="J29" s="1"/>
      <c r="K29" s="1"/>
      <c r="L29" s="1">
        <v>10</v>
      </c>
      <c r="M29" s="1"/>
      <c r="N29" s="1">
        <v>4</v>
      </c>
      <c r="O29" s="1">
        <v>1</v>
      </c>
      <c r="P29" s="1"/>
      <c r="Q29" s="1"/>
      <c r="R29" s="1">
        <v>70</v>
      </c>
      <c r="S29" s="1"/>
      <c r="T29" s="1"/>
      <c r="U29" s="1"/>
      <c r="V29" s="28" t="s">
        <v>79</v>
      </c>
    </row>
    <row r="30" spans="1:25" ht="8.25" customHeight="1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5" ht="32.25" customHeight="1">
      <c r="A31" s="4" t="s">
        <v>95</v>
      </c>
      <c r="B31" s="1"/>
      <c r="C31" s="1"/>
      <c r="D31" s="1"/>
      <c r="E31" s="1">
        <v>2</v>
      </c>
      <c r="F31" s="1"/>
      <c r="G31" s="1"/>
      <c r="H31" s="1"/>
      <c r="I31" s="1"/>
      <c r="J31" s="1"/>
      <c r="K31" s="1"/>
      <c r="L31" s="1"/>
      <c r="M31" s="1">
        <v>45</v>
      </c>
      <c r="N31" s="1"/>
      <c r="O31" s="1"/>
      <c r="P31" s="1"/>
      <c r="Q31" s="1">
        <v>5</v>
      </c>
      <c r="R31" s="1"/>
      <c r="S31" s="1"/>
      <c r="T31" s="1"/>
      <c r="U31" s="1"/>
      <c r="V31" s="28" t="s">
        <v>96</v>
      </c>
      <c r="Y31" s="12" t="s">
        <v>110</v>
      </c>
    </row>
    <row r="32" spans="1:25" ht="8.25" customHeight="1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5" ht="12.75" customHeight="1">
      <c r="A33" s="4" t="s">
        <v>18</v>
      </c>
      <c r="B33" s="1"/>
      <c r="C33" s="1"/>
      <c r="D33" s="1"/>
      <c r="E33" s="1"/>
      <c r="F33" s="1"/>
      <c r="G33" s="1"/>
      <c r="H33" s="1">
        <v>15</v>
      </c>
      <c r="I33" s="1"/>
      <c r="J33" s="1"/>
      <c r="K33" s="1"/>
      <c r="L33" s="1"/>
      <c r="M33" s="1"/>
      <c r="N33" s="1"/>
      <c r="O33" s="1"/>
      <c r="P33" s="1">
        <v>1</v>
      </c>
      <c r="Q33" s="1"/>
      <c r="R33" s="1"/>
      <c r="S33" s="1"/>
      <c r="T33" s="1"/>
      <c r="U33" s="1"/>
    </row>
    <row r="34" spans="1:25" ht="8.25" customHeight="1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5" ht="15" customHeight="1">
      <c r="A35" s="4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>
        <v>60</v>
      </c>
      <c r="M35" s="1"/>
      <c r="N35" s="1"/>
      <c r="O35" s="1"/>
      <c r="P35" s="1"/>
      <c r="Q35" s="1"/>
      <c r="R35" s="1"/>
      <c r="S35" s="1"/>
      <c r="T35" s="1"/>
      <c r="U35" s="1"/>
    </row>
    <row r="36" spans="1:25" ht="15.75">
      <c r="A36" s="1" t="s">
        <v>7</v>
      </c>
      <c r="B36" s="5">
        <f t="shared" ref="B36:U36" si="6">SUM(B27:B35)</f>
        <v>0</v>
      </c>
      <c r="C36" s="5">
        <f t="shared" si="6"/>
        <v>60</v>
      </c>
      <c r="D36" s="5">
        <f t="shared" si="6"/>
        <v>16</v>
      </c>
      <c r="E36" s="5">
        <f t="shared" si="6"/>
        <v>3.5</v>
      </c>
      <c r="F36" s="5">
        <f t="shared" si="6"/>
        <v>0</v>
      </c>
      <c r="G36" s="5">
        <f t="shared" si="6"/>
        <v>15</v>
      </c>
      <c r="H36" s="5">
        <f t="shared" si="6"/>
        <v>15</v>
      </c>
      <c r="I36" s="5">
        <f t="shared" si="6"/>
        <v>30</v>
      </c>
      <c r="J36" s="5">
        <f t="shared" si="6"/>
        <v>15</v>
      </c>
      <c r="K36" s="5">
        <f t="shared" si="6"/>
        <v>0</v>
      </c>
      <c r="L36" s="5">
        <f t="shared" si="6"/>
        <v>70</v>
      </c>
      <c r="M36" s="5">
        <f t="shared" si="6"/>
        <v>45</v>
      </c>
      <c r="N36" s="5">
        <f t="shared" si="6"/>
        <v>4</v>
      </c>
      <c r="O36" s="5">
        <f t="shared" si="6"/>
        <v>3</v>
      </c>
      <c r="P36" s="5">
        <f t="shared" si="6"/>
        <v>1</v>
      </c>
      <c r="Q36" s="5">
        <f t="shared" si="6"/>
        <v>5</v>
      </c>
      <c r="R36" s="5">
        <f t="shared" si="6"/>
        <v>70</v>
      </c>
      <c r="S36" s="5">
        <f t="shared" si="6"/>
        <v>40</v>
      </c>
      <c r="T36" s="5">
        <f t="shared" si="6"/>
        <v>10</v>
      </c>
      <c r="U36" s="5">
        <f t="shared" si="6"/>
        <v>0</v>
      </c>
    </row>
    <row r="37" spans="1:25" ht="15.75">
      <c r="A37" s="1" t="s">
        <v>46</v>
      </c>
      <c r="B37" s="5">
        <f>B6*B36/1000</f>
        <v>0</v>
      </c>
      <c r="C37" s="5">
        <f>C6*C36/1000</f>
        <v>0.06</v>
      </c>
      <c r="D37" s="5">
        <f>D6*D36/1000</f>
        <v>1.6E-2</v>
      </c>
      <c r="E37" s="5">
        <f>E6*E36/1000</f>
        <v>3.5000000000000001E-3</v>
      </c>
      <c r="F37" s="5">
        <f>F6*F36/40</f>
        <v>0</v>
      </c>
      <c r="G37" s="5">
        <f>G6*G36/1000</f>
        <v>1.4999999999999999E-2</v>
      </c>
      <c r="H37" s="5">
        <f>H6*H36/1000</f>
        <v>1.4999999999999999E-2</v>
      </c>
      <c r="I37" s="5">
        <f>I6*I36/1000</f>
        <v>0.03</v>
      </c>
      <c r="J37" s="5">
        <f>J6*J36/1000</f>
        <v>1.4999999999999999E-2</v>
      </c>
      <c r="K37" s="5">
        <f>K6*K36/1000</f>
        <v>0</v>
      </c>
      <c r="L37" s="5">
        <f>L6*L36/560</f>
        <v>0.125</v>
      </c>
      <c r="M37" s="5">
        <f t="shared" ref="M37:T37" si="7">M6*M36/1000</f>
        <v>4.4999999999999998E-2</v>
      </c>
      <c r="N37" s="5">
        <f t="shared" si="7"/>
        <v>4.0000000000000001E-3</v>
      </c>
      <c r="O37" s="5">
        <f t="shared" si="7"/>
        <v>3.0000000000000001E-3</v>
      </c>
      <c r="P37" s="5">
        <f>P6*P36/100</f>
        <v>0.01</v>
      </c>
      <c r="Q37" s="5">
        <f t="shared" si="7"/>
        <v>5.0000000000000001E-3</v>
      </c>
      <c r="R37" s="5">
        <f t="shared" si="7"/>
        <v>7.0000000000000007E-2</v>
      </c>
      <c r="S37" s="5">
        <f t="shared" si="7"/>
        <v>0.04</v>
      </c>
      <c r="T37" s="5">
        <f t="shared" si="7"/>
        <v>0.01</v>
      </c>
      <c r="U37" s="5">
        <f>U6*U36/100</f>
        <v>0</v>
      </c>
      <c r="V37" s="11"/>
    </row>
    <row r="38" spans="1:25" ht="12" customHeight="1">
      <c r="A38" s="1" t="s">
        <v>8</v>
      </c>
      <c r="B38" s="5">
        <f>B22</f>
        <v>70</v>
      </c>
      <c r="C38" s="5">
        <f t="shared" ref="C38:T38" si="8">C22</f>
        <v>60</v>
      </c>
      <c r="D38" s="5">
        <f t="shared" si="8"/>
        <v>125</v>
      </c>
      <c r="E38" s="5">
        <f t="shared" si="8"/>
        <v>20</v>
      </c>
      <c r="F38" s="5">
        <f t="shared" si="8"/>
        <v>11</v>
      </c>
      <c r="G38" s="5">
        <f t="shared" si="8"/>
        <v>55</v>
      </c>
      <c r="H38" s="5">
        <f t="shared" si="8"/>
        <v>90</v>
      </c>
      <c r="I38" s="5">
        <f t="shared" si="8"/>
        <v>45</v>
      </c>
      <c r="J38" s="5">
        <f t="shared" si="8"/>
        <v>60</v>
      </c>
      <c r="K38" s="5">
        <f t="shared" si="8"/>
        <v>160</v>
      </c>
      <c r="L38" s="5">
        <f t="shared" si="8"/>
        <v>30</v>
      </c>
      <c r="M38" s="5">
        <f t="shared" si="8"/>
        <v>65</v>
      </c>
      <c r="N38" s="5">
        <f t="shared" si="8"/>
        <v>40</v>
      </c>
      <c r="O38" s="5">
        <f t="shared" si="8"/>
        <v>165</v>
      </c>
      <c r="P38" s="5">
        <f t="shared" si="8"/>
        <v>120</v>
      </c>
      <c r="Q38" s="5">
        <f t="shared" si="8"/>
        <v>800</v>
      </c>
      <c r="R38" s="5">
        <f t="shared" si="8"/>
        <v>630</v>
      </c>
      <c r="S38" s="5">
        <f t="shared" si="8"/>
        <v>50</v>
      </c>
      <c r="T38" s="5">
        <f t="shared" si="8"/>
        <v>280</v>
      </c>
      <c r="U38" s="5">
        <f>U22</f>
        <v>140</v>
      </c>
    </row>
    <row r="39" spans="1:25" ht="19.5" hidden="1" customHeight="1">
      <c r="A39" s="1" t="s">
        <v>9</v>
      </c>
      <c r="B39" s="5">
        <f>B37*B38</f>
        <v>0</v>
      </c>
      <c r="C39" s="5">
        <f t="shared" ref="C39:U39" si="9">C37*C38</f>
        <v>3.5999999999999996</v>
      </c>
      <c r="D39" s="5">
        <f t="shared" si="9"/>
        <v>2</v>
      </c>
      <c r="E39" s="5">
        <f t="shared" si="9"/>
        <v>7.0000000000000007E-2</v>
      </c>
      <c r="F39" s="5">
        <f t="shared" si="9"/>
        <v>0</v>
      </c>
      <c r="G39" s="5">
        <f t="shared" si="9"/>
        <v>0.82499999999999996</v>
      </c>
      <c r="H39" s="5">
        <f t="shared" si="9"/>
        <v>1.3499999999999999</v>
      </c>
      <c r="I39" s="5">
        <f t="shared" si="9"/>
        <v>1.3499999999999999</v>
      </c>
      <c r="J39" s="5">
        <f t="shared" si="9"/>
        <v>0.89999999999999991</v>
      </c>
      <c r="K39" s="5">
        <f t="shared" si="9"/>
        <v>0</v>
      </c>
      <c r="L39" s="5">
        <f t="shared" si="9"/>
        <v>3.75</v>
      </c>
      <c r="M39" s="5">
        <f t="shared" si="9"/>
        <v>2.9249999999999998</v>
      </c>
      <c r="N39" s="5">
        <f t="shared" si="9"/>
        <v>0.16</v>
      </c>
      <c r="O39" s="5">
        <f t="shared" si="9"/>
        <v>0.495</v>
      </c>
      <c r="P39" s="5">
        <f t="shared" si="9"/>
        <v>1.2</v>
      </c>
      <c r="Q39" s="5">
        <f t="shared" si="9"/>
        <v>4</v>
      </c>
      <c r="R39" s="5">
        <f t="shared" si="9"/>
        <v>44.1</v>
      </c>
      <c r="S39" s="5">
        <f t="shared" si="9"/>
        <v>2</v>
      </c>
      <c r="T39" s="5">
        <f t="shared" si="9"/>
        <v>2.8000000000000003</v>
      </c>
      <c r="U39" s="5">
        <f t="shared" si="9"/>
        <v>0</v>
      </c>
      <c r="V39" s="11"/>
      <c r="W39" s="22"/>
      <c r="X39" s="11"/>
    </row>
    <row r="40" spans="1:25" ht="15.75">
      <c r="A40" s="31" t="s">
        <v>82</v>
      </c>
      <c r="B40" s="30">
        <f t="shared" ref="B40:U40" si="10">B21+B37</f>
        <v>2.5000000000000001E-2</v>
      </c>
      <c r="C40" s="30">
        <f t="shared" si="10"/>
        <v>0.06</v>
      </c>
      <c r="D40" s="30">
        <f t="shared" si="10"/>
        <v>0.23799999999999999</v>
      </c>
      <c r="E40" s="30">
        <f t="shared" si="10"/>
        <v>3.8E-3</v>
      </c>
      <c r="F40" s="30">
        <f t="shared" si="10"/>
        <v>1</v>
      </c>
      <c r="G40" s="30">
        <f t="shared" si="10"/>
        <v>1.4999999999999999E-2</v>
      </c>
      <c r="H40" s="30">
        <f t="shared" si="10"/>
        <v>3.2000000000000001E-2</v>
      </c>
      <c r="I40" s="30">
        <f t="shared" si="10"/>
        <v>0.03</v>
      </c>
      <c r="J40" s="30">
        <f t="shared" si="10"/>
        <v>1.4999999999999999E-2</v>
      </c>
      <c r="K40" s="30">
        <f t="shared" si="10"/>
        <v>0.14299999999999999</v>
      </c>
      <c r="L40" s="30">
        <f t="shared" si="10"/>
        <v>0.23214285714285715</v>
      </c>
      <c r="M40" s="30">
        <f t="shared" si="10"/>
        <v>4.4999999999999998E-2</v>
      </c>
      <c r="N40" s="30">
        <f t="shared" si="10"/>
        <v>4.0000000000000001E-3</v>
      </c>
      <c r="O40" s="30">
        <f t="shared" si="10"/>
        <v>3.0000000000000001E-3</v>
      </c>
      <c r="P40" s="30">
        <f t="shared" si="10"/>
        <v>0.01</v>
      </c>
      <c r="Q40" s="30">
        <f t="shared" si="10"/>
        <v>0.01</v>
      </c>
      <c r="R40" s="30">
        <f t="shared" si="10"/>
        <v>7.0000000000000007E-2</v>
      </c>
      <c r="S40" s="30">
        <f t="shared" si="10"/>
        <v>0.04</v>
      </c>
      <c r="T40" s="30">
        <f t="shared" si="10"/>
        <v>0.01</v>
      </c>
      <c r="U40" s="30">
        <f t="shared" si="10"/>
        <v>2.2000000000000002E-2</v>
      </c>
      <c r="V40" s="34"/>
      <c r="W40" s="25"/>
      <c r="X40" s="11"/>
    </row>
    <row r="41" spans="1:25" ht="15.75">
      <c r="A41" s="1" t="s">
        <v>47</v>
      </c>
      <c r="B41" s="5">
        <f>B40*B38</f>
        <v>1.75</v>
      </c>
      <c r="C41" s="5">
        <f t="shared" ref="C41:U41" si="11">C40*C38</f>
        <v>3.5999999999999996</v>
      </c>
      <c r="D41" s="5">
        <f t="shared" si="11"/>
        <v>29.75</v>
      </c>
      <c r="E41" s="5">
        <f t="shared" si="11"/>
        <v>7.5999999999999998E-2</v>
      </c>
      <c r="F41" s="5">
        <f t="shared" si="11"/>
        <v>11</v>
      </c>
      <c r="G41" s="5">
        <f t="shared" si="11"/>
        <v>0.82499999999999996</v>
      </c>
      <c r="H41" s="5">
        <f t="shared" si="11"/>
        <v>2.88</v>
      </c>
      <c r="I41" s="5">
        <f t="shared" si="11"/>
        <v>1.3499999999999999</v>
      </c>
      <c r="J41" s="5">
        <f t="shared" si="11"/>
        <v>0.89999999999999991</v>
      </c>
      <c r="K41" s="5">
        <f t="shared" si="11"/>
        <v>22.88</v>
      </c>
      <c r="L41" s="5">
        <f t="shared" si="11"/>
        <v>6.9642857142857144</v>
      </c>
      <c r="M41" s="5">
        <f t="shared" si="11"/>
        <v>2.9249999999999998</v>
      </c>
      <c r="N41" s="5">
        <f t="shared" si="11"/>
        <v>0.16</v>
      </c>
      <c r="O41" s="5">
        <f t="shared" si="11"/>
        <v>0.495</v>
      </c>
      <c r="P41" s="5">
        <f t="shared" si="11"/>
        <v>1.2</v>
      </c>
      <c r="Q41" s="5">
        <f t="shared" si="11"/>
        <v>8</v>
      </c>
      <c r="R41" s="5">
        <f t="shared" si="11"/>
        <v>44.1</v>
      </c>
      <c r="S41" s="5">
        <f t="shared" si="11"/>
        <v>2</v>
      </c>
      <c r="T41" s="5">
        <f t="shared" si="11"/>
        <v>2.8000000000000003</v>
      </c>
      <c r="U41" s="5">
        <f t="shared" si="11"/>
        <v>3.0800000000000005</v>
      </c>
      <c r="V41" s="11"/>
      <c r="Y41" s="11"/>
    </row>
    <row r="42" spans="1:25" ht="15.7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5" ht="15.75">
      <c r="A43" s="10" t="s">
        <v>25</v>
      </c>
      <c r="B43" s="10"/>
      <c r="D43" s="10" t="s">
        <v>26</v>
      </c>
      <c r="F43" s="10"/>
      <c r="L43" s="10" t="s">
        <v>27</v>
      </c>
      <c r="V43" s="11"/>
      <c r="W43" s="11"/>
    </row>
  </sheetData>
  <mergeCells count="1">
    <mergeCell ref="A7:U7"/>
  </mergeCells>
  <pageMargins left="0.11811023622047245" right="0.70866141732283472" top="0.15748031496062992" bottom="0.11811023622047245" header="0.31496062992125984" footer="0.31496062992125984"/>
  <pageSetup paperSize="9" scale="61" orientation="landscape" r:id="rId1"/>
  <colBreaks count="2" manualBreakCount="2">
    <brk id="21" max="40" man="1"/>
    <brk id="24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47"/>
  <sheetViews>
    <sheetView zoomScale="64" zoomScaleNormal="64" zoomScaleSheetLayoutView="59" workbookViewId="0">
      <selection activeCell="Y45" sqref="Y45"/>
    </sheetView>
  </sheetViews>
  <sheetFormatPr defaultRowHeight="15"/>
  <cols>
    <col min="1" max="1" width="26.42578125" style="12" customWidth="1"/>
    <col min="2" max="2" width="9.7109375" style="12" customWidth="1"/>
    <col min="3" max="3" width="9.140625" style="12" customWidth="1"/>
    <col min="4" max="4" width="8.28515625" style="12" customWidth="1"/>
    <col min="5" max="5" width="7" style="12" customWidth="1"/>
    <col min="6" max="6" width="9.42578125" style="12" customWidth="1"/>
    <col min="7" max="7" width="7.85546875" style="12" customWidth="1"/>
    <col min="8" max="8" width="6.85546875" style="12" customWidth="1"/>
    <col min="9" max="9" width="7.5703125" style="12" customWidth="1"/>
    <col min="10" max="14" width="8.42578125" style="12" customWidth="1"/>
    <col min="15" max="17" width="7.85546875" style="12" customWidth="1"/>
    <col min="18" max="18" width="6.42578125" style="12" customWidth="1"/>
    <col min="19" max="19" width="7" style="12" hidden="1" customWidth="1"/>
    <col min="20" max="20" width="8.140625" style="12" customWidth="1"/>
    <col min="21" max="21" width="9.28515625" style="12" bestFit="1" customWidth="1"/>
    <col min="22" max="16384" width="9.140625" style="12"/>
  </cols>
  <sheetData>
    <row r="1" spans="1:23" ht="18.75"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3" ht="9.75" customHeight="1"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3" ht="18.75">
      <c r="B3" s="18"/>
      <c r="I3" s="19"/>
      <c r="O3" s="19"/>
      <c r="P3" s="19"/>
      <c r="Q3" s="19"/>
      <c r="U3" s="19"/>
    </row>
    <row r="4" spans="1:23">
      <c r="H4" s="20"/>
      <c r="I4" s="20"/>
    </row>
    <row r="5" spans="1:23" ht="15.75" customHeight="1">
      <c r="A5" s="2" t="s">
        <v>48</v>
      </c>
      <c r="B5" s="2">
        <v>1</v>
      </c>
      <c r="C5" s="2">
        <f>B5</f>
        <v>1</v>
      </c>
      <c r="D5" s="2">
        <f t="shared" ref="D5:T5" si="0">C5</f>
        <v>1</v>
      </c>
      <c r="E5" s="2">
        <f t="shared" si="0"/>
        <v>1</v>
      </c>
      <c r="F5" s="2">
        <f t="shared" si="0"/>
        <v>1</v>
      </c>
      <c r="G5" s="2">
        <f t="shared" si="0"/>
        <v>1</v>
      </c>
      <c r="H5" s="2">
        <f t="shared" si="0"/>
        <v>1</v>
      </c>
      <c r="I5" s="2">
        <f t="shared" si="0"/>
        <v>1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2">
        <f t="shared" si="0"/>
        <v>1</v>
      </c>
      <c r="O5" s="2">
        <f t="shared" si="0"/>
        <v>1</v>
      </c>
      <c r="P5" s="2">
        <f t="shared" si="0"/>
        <v>1</v>
      </c>
      <c r="Q5" s="2">
        <f t="shared" si="0"/>
        <v>1</v>
      </c>
      <c r="R5" s="2">
        <f t="shared" si="0"/>
        <v>1</v>
      </c>
      <c r="S5" s="2">
        <f t="shared" si="0"/>
        <v>1</v>
      </c>
      <c r="T5" s="2">
        <f t="shared" si="0"/>
        <v>1</v>
      </c>
      <c r="W5" s="42"/>
    </row>
    <row r="6" spans="1:23" ht="20.25" customHeight="1">
      <c r="A6" s="2" t="s">
        <v>49</v>
      </c>
      <c r="B6" s="2">
        <v>1</v>
      </c>
      <c r="C6" s="2">
        <f>B6</f>
        <v>1</v>
      </c>
      <c r="D6" s="2">
        <f t="shared" ref="D6:T6" si="1">C6</f>
        <v>1</v>
      </c>
      <c r="E6" s="2">
        <f t="shared" si="1"/>
        <v>1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1</v>
      </c>
      <c r="K6" s="2">
        <f t="shared" si="1"/>
        <v>1</v>
      </c>
      <c r="L6" s="2">
        <f t="shared" si="1"/>
        <v>1</v>
      </c>
      <c r="M6" s="2">
        <f t="shared" si="1"/>
        <v>1</v>
      </c>
      <c r="N6" s="2">
        <f t="shared" si="1"/>
        <v>1</v>
      </c>
      <c r="O6" s="2">
        <f t="shared" si="1"/>
        <v>1</v>
      </c>
      <c r="P6" s="2">
        <f t="shared" si="1"/>
        <v>1</v>
      </c>
      <c r="Q6" s="2">
        <f t="shared" si="1"/>
        <v>1</v>
      </c>
      <c r="R6" s="2">
        <f t="shared" si="1"/>
        <v>1</v>
      </c>
      <c r="S6" s="2">
        <f t="shared" si="1"/>
        <v>1</v>
      </c>
      <c r="T6" s="2">
        <f t="shared" si="1"/>
        <v>1</v>
      </c>
      <c r="W6" s="42"/>
    </row>
    <row r="7" spans="1:23" ht="25.5" customHeight="1">
      <c r="A7" s="80" t="s">
        <v>24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W7" s="42"/>
    </row>
    <row r="8" spans="1:23" ht="81" customHeight="1">
      <c r="A8" s="1"/>
      <c r="B8" s="13" t="s">
        <v>22</v>
      </c>
      <c r="C8" s="17" t="s">
        <v>30</v>
      </c>
      <c r="D8" s="13" t="s">
        <v>3</v>
      </c>
      <c r="E8" s="13" t="s">
        <v>4</v>
      </c>
      <c r="F8" s="13" t="s">
        <v>0</v>
      </c>
      <c r="G8" s="13" t="s">
        <v>6</v>
      </c>
      <c r="H8" s="13" t="s">
        <v>2</v>
      </c>
      <c r="I8" s="13" t="s">
        <v>1</v>
      </c>
      <c r="J8" s="13" t="s">
        <v>5</v>
      </c>
      <c r="K8" s="13" t="s">
        <v>44</v>
      </c>
      <c r="L8" s="13" t="s">
        <v>43</v>
      </c>
      <c r="M8" s="13" t="str">
        <f>A16</f>
        <v>Яблоко</v>
      </c>
      <c r="N8" s="13" t="s">
        <v>42</v>
      </c>
      <c r="O8" s="13" t="s">
        <v>15</v>
      </c>
      <c r="P8" s="13" t="s">
        <v>93</v>
      </c>
      <c r="Q8" s="13" t="s">
        <v>114</v>
      </c>
      <c r="R8" s="13" t="s">
        <v>23</v>
      </c>
      <c r="S8" s="13" t="s">
        <v>53</v>
      </c>
      <c r="T8" s="13" t="s">
        <v>13</v>
      </c>
      <c r="W8" s="42"/>
    </row>
    <row r="9" spans="1:23" ht="18" customHeight="1">
      <c r="A9" s="3" t="s">
        <v>28</v>
      </c>
      <c r="B9" s="13"/>
      <c r="C9" s="1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W9" s="42"/>
    </row>
    <row r="10" spans="1:23" ht="15" customHeight="1">
      <c r="A10" s="4" t="s">
        <v>65</v>
      </c>
      <c r="B10" s="1"/>
      <c r="C10" s="1">
        <v>39</v>
      </c>
      <c r="D10" s="1"/>
      <c r="E10" s="1">
        <v>0.8</v>
      </c>
      <c r="F10" s="1">
        <v>142</v>
      </c>
      <c r="G10" s="1"/>
      <c r="H10" s="1"/>
      <c r="I10" s="1"/>
      <c r="J10" s="1"/>
      <c r="K10" s="1"/>
      <c r="L10" s="1"/>
      <c r="M10" s="1"/>
      <c r="N10" s="1"/>
      <c r="O10" s="1">
        <v>5</v>
      </c>
      <c r="P10" s="1"/>
      <c r="Q10" s="1"/>
      <c r="R10" s="1"/>
      <c r="S10" s="1"/>
      <c r="T10" s="1"/>
      <c r="U10" s="28" t="s">
        <v>96</v>
      </c>
      <c r="W10" s="42"/>
    </row>
    <row r="11" spans="1:23" ht="12.75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W11" s="42"/>
    </row>
    <row r="12" spans="1:23" ht="15.75" customHeight="1">
      <c r="A12" s="4" t="s">
        <v>111</v>
      </c>
      <c r="B12" s="1"/>
      <c r="C12" s="1"/>
      <c r="D12" s="1">
        <v>12</v>
      </c>
      <c r="E12" s="1">
        <v>0.24</v>
      </c>
      <c r="F12" s="1"/>
      <c r="G12" s="1"/>
      <c r="H12" s="1">
        <v>18</v>
      </c>
      <c r="I12" s="1">
        <v>20</v>
      </c>
      <c r="J12" s="1"/>
      <c r="K12" s="1">
        <v>4</v>
      </c>
      <c r="L12" s="1">
        <v>5</v>
      </c>
      <c r="M12" s="1"/>
      <c r="N12" s="1">
        <v>70</v>
      </c>
      <c r="O12" s="1"/>
      <c r="P12" s="1"/>
      <c r="Q12" s="1"/>
      <c r="R12" s="1"/>
      <c r="S12" s="1"/>
      <c r="T12" s="1"/>
      <c r="U12" s="32" t="s">
        <v>77</v>
      </c>
      <c r="W12" s="42"/>
    </row>
    <row r="13" spans="1:23" ht="13.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W13" s="42"/>
    </row>
    <row r="14" spans="1:23" ht="15" customHeight="1">
      <c r="A14" s="4" t="s">
        <v>18</v>
      </c>
      <c r="B14" s="1"/>
      <c r="C14" s="1"/>
      <c r="D14" s="1"/>
      <c r="E14" s="1"/>
      <c r="F14" s="1"/>
      <c r="G14" s="1">
        <v>15</v>
      </c>
      <c r="H14" s="1"/>
      <c r="I14" s="1"/>
      <c r="J14" s="1"/>
      <c r="K14" s="1"/>
      <c r="L14" s="1"/>
      <c r="M14" s="1"/>
      <c r="N14" s="1"/>
      <c r="O14" s="1"/>
      <c r="P14" s="1">
        <v>1</v>
      </c>
      <c r="Q14" s="1"/>
      <c r="R14" s="1"/>
      <c r="S14" s="1"/>
      <c r="T14" s="1"/>
      <c r="W14" s="42"/>
    </row>
    <row r="15" spans="1:23" ht="15.7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W15" s="42"/>
    </row>
    <row r="16" spans="1:23" ht="18" customHeight="1">
      <c r="A16" s="14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113</v>
      </c>
      <c r="N16" s="1"/>
      <c r="O16" s="1"/>
      <c r="P16" s="1"/>
      <c r="Q16" s="1"/>
      <c r="R16" s="1"/>
      <c r="S16" s="1"/>
      <c r="T16" s="1"/>
      <c r="W16" s="42"/>
    </row>
    <row r="17" spans="1:24" ht="12" customHeight="1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4" ht="13.5" customHeight="1">
      <c r="A18" s="4" t="s">
        <v>50</v>
      </c>
      <c r="B18" s="1"/>
      <c r="C18" s="1"/>
      <c r="D18" s="1"/>
      <c r="E18" s="1"/>
      <c r="F18" s="1"/>
      <c r="G18" s="1"/>
      <c r="H18" s="1"/>
      <c r="I18" s="1"/>
      <c r="J18" s="1">
        <v>60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4" ht="13.5" customHeight="1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4" ht="12.75" customHeight="1">
      <c r="A20" s="4" t="s">
        <v>115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>
        <v>3</v>
      </c>
      <c r="M20" s="1"/>
      <c r="N20" s="1"/>
      <c r="O20" s="1"/>
      <c r="P20" s="1"/>
      <c r="Q20" s="1">
        <v>67</v>
      </c>
      <c r="R20" s="1"/>
      <c r="S20" s="1"/>
      <c r="T20" s="1"/>
    </row>
    <row r="21" spans="1:24" ht="15.75">
      <c r="A21" s="23" t="s">
        <v>7</v>
      </c>
      <c r="B21" s="23">
        <f>SUM(B10:B20)</f>
        <v>0</v>
      </c>
      <c r="C21" s="23">
        <f t="shared" ref="C21:T21" si="2">SUM(C10:C20)</f>
        <v>39</v>
      </c>
      <c r="D21" s="23">
        <f t="shared" si="2"/>
        <v>12</v>
      </c>
      <c r="E21" s="23">
        <f t="shared" si="2"/>
        <v>1.04</v>
      </c>
      <c r="F21" s="23">
        <f t="shared" si="2"/>
        <v>142</v>
      </c>
      <c r="G21" s="23">
        <f t="shared" si="2"/>
        <v>15</v>
      </c>
      <c r="H21" s="23">
        <f t="shared" si="2"/>
        <v>18</v>
      </c>
      <c r="I21" s="23">
        <f t="shared" si="2"/>
        <v>20</v>
      </c>
      <c r="J21" s="23">
        <f t="shared" si="2"/>
        <v>60</v>
      </c>
      <c r="K21" s="23">
        <f t="shared" si="2"/>
        <v>4</v>
      </c>
      <c r="L21" s="23">
        <f t="shared" si="2"/>
        <v>8</v>
      </c>
      <c r="M21" s="23">
        <f t="shared" si="2"/>
        <v>113</v>
      </c>
      <c r="N21" s="23">
        <f t="shared" si="2"/>
        <v>70</v>
      </c>
      <c r="O21" s="23">
        <f t="shared" si="2"/>
        <v>5</v>
      </c>
      <c r="P21" s="23">
        <f t="shared" si="2"/>
        <v>1</v>
      </c>
      <c r="Q21" s="23">
        <f t="shared" si="2"/>
        <v>67</v>
      </c>
      <c r="R21" s="23">
        <f t="shared" si="2"/>
        <v>0</v>
      </c>
      <c r="S21" s="23">
        <f t="shared" ref="S21" si="3">SUM(S10:S20)</f>
        <v>0</v>
      </c>
      <c r="T21" s="23">
        <f t="shared" si="2"/>
        <v>0</v>
      </c>
    </row>
    <row r="22" spans="1:24" ht="21.75" customHeight="1">
      <c r="A22" s="26" t="s">
        <v>45</v>
      </c>
      <c r="B22" s="24">
        <f>B21*B5/650</f>
        <v>0</v>
      </c>
      <c r="C22" s="24">
        <f t="shared" ref="C22:O22" si="4">C21*C5/1000</f>
        <v>3.9E-2</v>
      </c>
      <c r="D22" s="24">
        <f t="shared" si="4"/>
        <v>1.2E-2</v>
      </c>
      <c r="E22" s="24">
        <f t="shared" si="4"/>
        <v>1.0400000000000001E-3</v>
      </c>
      <c r="F22" s="24">
        <f t="shared" si="4"/>
        <v>0.14199999999999999</v>
      </c>
      <c r="G22" s="24">
        <f t="shared" si="4"/>
        <v>1.4999999999999999E-2</v>
      </c>
      <c r="H22" s="24">
        <f t="shared" si="4"/>
        <v>1.7999999999999999E-2</v>
      </c>
      <c r="I22" s="24">
        <f t="shared" si="4"/>
        <v>0.02</v>
      </c>
      <c r="J22" s="24">
        <f t="shared" si="4"/>
        <v>0.06</v>
      </c>
      <c r="K22" s="24">
        <f t="shared" si="4"/>
        <v>4.0000000000000001E-3</v>
      </c>
      <c r="L22" s="24">
        <f t="shared" si="4"/>
        <v>8.0000000000000002E-3</v>
      </c>
      <c r="M22" s="24">
        <f t="shared" si="4"/>
        <v>0.113</v>
      </c>
      <c r="N22" s="24">
        <f t="shared" si="4"/>
        <v>7.0000000000000007E-2</v>
      </c>
      <c r="O22" s="24">
        <f t="shared" si="4"/>
        <v>5.0000000000000001E-3</v>
      </c>
      <c r="P22" s="24">
        <f>P21*P5/100</f>
        <v>0.01</v>
      </c>
      <c r="Q22" s="24">
        <f>Q21*Q5/1000</f>
        <v>6.7000000000000004E-2</v>
      </c>
      <c r="R22" s="24">
        <f>R21*R5/1000</f>
        <v>0</v>
      </c>
      <c r="S22" s="24">
        <f>S21*S5/1000</f>
        <v>0</v>
      </c>
      <c r="T22" s="24">
        <f>T21*T5/1000</f>
        <v>0</v>
      </c>
    </row>
    <row r="23" spans="1:24" ht="20.25" hidden="1" customHeight="1">
      <c r="A23" s="23" t="s">
        <v>40</v>
      </c>
      <c r="B23" s="24">
        <v>130</v>
      </c>
      <c r="C23" s="24">
        <v>125</v>
      </c>
      <c r="D23" s="24">
        <v>280</v>
      </c>
      <c r="E23" s="24">
        <v>20</v>
      </c>
      <c r="F23" s="24">
        <v>55</v>
      </c>
      <c r="G23" s="24">
        <v>90</v>
      </c>
      <c r="H23" s="24">
        <v>45</v>
      </c>
      <c r="I23" s="24">
        <v>60</v>
      </c>
      <c r="J23" s="24">
        <v>30</v>
      </c>
      <c r="K23" s="24">
        <v>40</v>
      </c>
      <c r="L23" s="24">
        <v>165</v>
      </c>
      <c r="M23" s="24">
        <v>140</v>
      </c>
      <c r="N23" s="24">
        <v>330</v>
      </c>
      <c r="O23" s="24">
        <v>800</v>
      </c>
      <c r="P23" s="24">
        <v>120</v>
      </c>
      <c r="Q23" s="24">
        <v>60</v>
      </c>
      <c r="R23" s="24">
        <v>50</v>
      </c>
      <c r="S23" s="24">
        <v>600</v>
      </c>
      <c r="T23" s="24">
        <v>155</v>
      </c>
      <c r="U23" s="11"/>
    </row>
    <row r="24" spans="1:24" ht="21" hidden="1" customHeight="1">
      <c r="A24" s="23" t="s">
        <v>41</v>
      </c>
      <c r="B24" s="24">
        <f>B22*B23</f>
        <v>0</v>
      </c>
      <c r="C24" s="24">
        <f t="shared" ref="C24:T24" si="5">C22*C23</f>
        <v>4.875</v>
      </c>
      <c r="D24" s="24">
        <f t="shared" si="5"/>
        <v>3.36</v>
      </c>
      <c r="E24" s="24">
        <f t="shared" si="5"/>
        <v>2.0800000000000003E-2</v>
      </c>
      <c r="F24" s="24">
        <f t="shared" si="5"/>
        <v>7.81</v>
      </c>
      <c r="G24" s="24">
        <f t="shared" si="5"/>
        <v>1.3499999999999999</v>
      </c>
      <c r="H24" s="24">
        <f t="shared" si="5"/>
        <v>0.80999999999999994</v>
      </c>
      <c r="I24" s="24">
        <f t="shared" si="5"/>
        <v>1.2</v>
      </c>
      <c r="J24" s="24">
        <f t="shared" si="5"/>
        <v>1.7999999999999998</v>
      </c>
      <c r="K24" s="24">
        <f t="shared" si="5"/>
        <v>0.16</v>
      </c>
      <c r="L24" s="24">
        <f t="shared" si="5"/>
        <v>1.32</v>
      </c>
      <c r="M24" s="24">
        <f t="shared" si="5"/>
        <v>15.82</v>
      </c>
      <c r="N24" s="24">
        <f t="shared" si="5"/>
        <v>23.1</v>
      </c>
      <c r="O24" s="24">
        <f t="shared" si="5"/>
        <v>4</v>
      </c>
      <c r="P24" s="24">
        <f t="shared" si="5"/>
        <v>1.2</v>
      </c>
      <c r="Q24" s="24">
        <f t="shared" si="5"/>
        <v>4.0200000000000005</v>
      </c>
      <c r="R24" s="24">
        <f t="shared" si="5"/>
        <v>0</v>
      </c>
      <c r="S24" s="24">
        <f t="shared" ref="S24" si="6">S22*S23</f>
        <v>0</v>
      </c>
      <c r="T24" s="24">
        <f t="shared" si="5"/>
        <v>0</v>
      </c>
      <c r="U24" s="11">
        <f>SUM(B24:T24)</f>
        <v>70.845799999999997</v>
      </c>
      <c r="V24" s="22">
        <f>U24/R5</f>
        <v>70.845799999999997</v>
      </c>
      <c r="X24" s="11"/>
    </row>
    <row r="25" spans="1:24" ht="18.75" customHeight="1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1"/>
      <c r="V25" s="25"/>
    </row>
    <row r="26" spans="1:24" ht="15.75">
      <c r="A26" s="15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4" ht="15.7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4" ht="24.75" customHeight="1">
      <c r="A28" s="4" t="s">
        <v>64</v>
      </c>
      <c r="B28" s="1"/>
      <c r="C28" s="1"/>
      <c r="D28" s="1">
        <v>5</v>
      </c>
      <c r="E28" s="1">
        <v>0.9</v>
      </c>
      <c r="F28" s="1">
        <v>100</v>
      </c>
      <c r="G28" s="1"/>
      <c r="H28" s="1">
        <v>13</v>
      </c>
      <c r="I28" s="1">
        <v>20</v>
      </c>
      <c r="J28" s="1"/>
      <c r="K28" s="1"/>
      <c r="L28" s="1"/>
      <c r="M28" s="1"/>
      <c r="N28" s="1"/>
      <c r="O28" s="1">
        <v>2</v>
      </c>
      <c r="P28" s="1"/>
      <c r="Q28" s="1"/>
      <c r="R28" s="1"/>
      <c r="S28" s="1"/>
      <c r="T28" s="1">
        <v>30</v>
      </c>
      <c r="U28" s="28" t="s">
        <v>78</v>
      </c>
    </row>
    <row r="29" spans="1:24" ht="8.25" customHeigh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4" ht="21" customHeight="1">
      <c r="A30" s="4" t="s">
        <v>111</v>
      </c>
      <c r="B30" s="1"/>
      <c r="C30" s="1"/>
      <c r="D30" s="1">
        <v>12</v>
      </c>
      <c r="E30" s="1">
        <v>0.24</v>
      </c>
      <c r="F30" s="1"/>
      <c r="G30" s="1"/>
      <c r="H30" s="1">
        <v>18</v>
      </c>
      <c r="I30" s="1">
        <v>20</v>
      </c>
      <c r="J30" s="1"/>
      <c r="K30" s="1">
        <v>4</v>
      </c>
      <c r="L30" s="1">
        <v>5</v>
      </c>
      <c r="M30" s="1"/>
      <c r="N30" s="1">
        <v>70</v>
      </c>
      <c r="O30" s="1"/>
      <c r="P30" s="1"/>
      <c r="Q30" s="1"/>
      <c r="R30" s="1"/>
      <c r="S30" s="1"/>
      <c r="T30" s="1"/>
      <c r="U30" s="28" t="s">
        <v>98</v>
      </c>
    </row>
    <row r="31" spans="1:24" ht="8.25" customHeight="1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4" ht="23.25" customHeight="1">
      <c r="A32" s="4" t="s">
        <v>65</v>
      </c>
      <c r="B32" s="1"/>
      <c r="C32" s="1">
        <v>39</v>
      </c>
      <c r="D32" s="1"/>
      <c r="E32" s="1">
        <v>0.8</v>
      </c>
      <c r="F32" s="1">
        <v>142</v>
      </c>
      <c r="G32" s="1"/>
      <c r="H32" s="1"/>
      <c r="I32" s="1"/>
      <c r="J32" s="1"/>
      <c r="K32" s="1"/>
      <c r="L32" s="1"/>
      <c r="M32" s="1"/>
      <c r="N32" s="1"/>
      <c r="O32" s="1">
        <v>5</v>
      </c>
      <c r="P32" s="1"/>
      <c r="Q32" s="1"/>
      <c r="R32" s="1"/>
      <c r="S32" s="1"/>
      <c r="T32" s="1"/>
      <c r="U32" s="12">
        <v>150</v>
      </c>
    </row>
    <row r="33" spans="1:24" ht="8.25" customHeigh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4" ht="21" customHeight="1">
      <c r="A34" s="4" t="s">
        <v>18</v>
      </c>
      <c r="B34" s="1"/>
      <c r="C34" s="1"/>
      <c r="D34" s="1"/>
      <c r="E34" s="1"/>
      <c r="F34" s="1"/>
      <c r="G34" s="1">
        <v>15</v>
      </c>
      <c r="H34" s="1"/>
      <c r="I34" s="1"/>
      <c r="J34" s="1"/>
      <c r="K34" s="1"/>
      <c r="L34" s="1"/>
      <c r="M34" s="1"/>
      <c r="N34" s="1"/>
      <c r="O34" s="1"/>
      <c r="P34" s="1">
        <v>1</v>
      </c>
      <c r="Q34" s="1"/>
      <c r="R34" s="1"/>
      <c r="S34" s="1"/>
      <c r="T34" s="1"/>
    </row>
    <row r="35" spans="1:24" ht="12.75" customHeigh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4" ht="32.25" customHeight="1">
      <c r="A36" s="14" t="s">
        <v>55</v>
      </c>
      <c r="B36" s="1">
        <v>20</v>
      </c>
      <c r="C36" s="1"/>
      <c r="D36" s="1"/>
      <c r="E36" s="1">
        <v>0.7</v>
      </c>
      <c r="F36" s="1"/>
      <c r="G36" s="1">
        <v>2</v>
      </c>
      <c r="H36" s="1"/>
      <c r="I36" s="1">
        <v>6</v>
      </c>
      <c r="J36" s="1"/>
      <c r="K36" s="1"/>
      <c r="L36" s="1">
        <v>5</v>
      </c>
      <c r="M36" s="1"/>
      <c r="N36" s="1"/>
      <c r="O36" s="1"/>
      <c r="P36" s="1"/>
      <c r="Q36" s="1"/>
      <c r="R36" s="1">
        <v>50</v>
      </c>
      <c r="S36" s="1"/>
      <c r="T36" s="1"/>
      <c r="U36" s="12" t="s">
        <v>99</v>
      </c>
    </row>
    <row r="37" spans="1:24" ht="8.25" customHeight="1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4" ht="14.25" customHeight="1">
      <c r="A38" s="4" t="s">
        <v>50</v>
      </c>
      <c r="B38" s="1"/>
      <c r="C38" s="1"/>
      <c r="D38" s="1"/>
      <c r="E38" s="1"/>
      <c r="F38" s="1"/>
      <c r="G38" s="1"/>
      <c r="H38" s="1"/>
      <c r="I38" s="1"/>
      <c r="J38" s="1">
        <v>60</v>
      </c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4" ht="11.25" customHeight="1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4" ht="15.75">
      <c r="A40" s="1" t="s">
        <v>7</v>
      </c>
      <c r="B40" s="5">
        <f>SUM(B28:B39)</f>
        <v>20</v>
      </c>
      <c r="C40" s="5">
        <f t="shared" ref="C40:T40" si="7">SUM(C28:C39)</f>
        <v>39</v>
      </c>
      <c r="D40" s="5">
        <f t="shared" si="7"/>
        <v>17</v>
      </c>
      <c r="E40" s="5">
        <f t="shared" si="7"/>
        <v>2.64</v>
      </c>
      <c r="F40" s="5">
        <f t="shared" si="7"/>
        <v>242</v>
      </c>
      <c r="G40" s="5">
        <f t="shared" si="7"/>
        <v>17</v>
      </c>
      <c r="H40" s="5">
        <f t="shared" si="7"/>
        <v>31</v>
      </c>
      <c r="I40" s="5">
        <f t="shared" si="7"/>
        <v>46</v>
      </c>
      <c r="J40" s="5">
        <f t="shared" si="7"/>
        <v>60</v>
      </c>
      <c r="K40" s="5">
        <f t="shared" si="7"/>
        <v>4</v>
      </c>
      <c r="L40" s="5">
        <f t="shared" si="7"/>
        <v>10</v>
      </c>
      <c r="M40" s="5">
        <f t="shared" si="7"/>
        <v>0</v>
      </c>
      <c r="N40" s="5">
        <f t="shared" si="7"/>
        <v>70</v>
      </c>
      <c r="O40" s="5">
        <f t="shared" si="7"/>
        <v>7</v>
      </c>
      <c r="P40" s="5">
        <f t="shared" si="7"/>
        <v>1</v>
      </c>
      <c r="Q40" s="5">
        <f t="shared" ref="Q40" si="8">SUM(Q28:Q39)</f>
        <v>0</v>
      </c>
      <c r="R40" s="5">
        <f t="shared" si="7"/>
        <v>50</v>
      </c>
      <c r="S40" s="5">
        <f t="shared" ref="S40" si="9">SUM(S28:S39)</f>
        <v>0</v>
      </c>
      <c r="T40" s="5">
        <f t="shared" si="7"/>
        <v>30</v>
      </c>
    </row>
    <row r="41" spans="1:24" ht="15.75">
      <c r="A41" s="1" t="s">
        <v>46</v>
      </c>
      <c r="B41" s="5">
        <f>B6*B40/650</f>
        <v>3.0769230769230771E-2</v>
      </c>
      <c r="C41" s="5">
        <f t="shared" ref="C41:O41" si="10">C40*C6/1000</f>
        <v>3.9E-2</v>
      </c>
      <c r="D41" s="5">
        <f t="shared" si="10"/>
        <v>1.7000000000000001E-2</v>
      </c>
      <c r="E41" s="5">
        <f t="shared" si="10"/>
        <v>2.64E-3</v>
      </c>
      <c r="F41" s="5">
        <f t="shared" si="10"/>
        <v>0.24199999999999999</v>
      </c>
      <c r="G41" s="5">
        <f t="shared" si="10"/>
        <v>1.7000000000000001E-2</v>
      </c>
      <c r="H41" s="5">
        <f t="shared" si="10"/>
        <v>3.1E-2</v>
      </c>
      <c r="I41" s="5">
        <f t="shared" si="10"/>
        <v>4.5999999999999999E-2</v>
      </c>
      <c r="J41" s="5">
        <f t="shared" si="10"/>
        <v>0.06</v>
      </c>
      <c r="K41" s="5">
        <f t="shared" si="10"/>
        <v>4.0000000000000001E-3</v>
      </c>
      <c r="L41" s="5">
        <f t="shared" si="10"/>
        <v>0.01</v>
      </c>
      <c r="M41" s="5">
        <f t="shared" si="10"/>
        <v>0</v>
      </c>
      <c r="N41" s="5">
        <f t="shared" si="10"/>
        <v>7.0000000000000007E-2</v>
      </c>
      <c r="O41" s="5">
        <f t="shared" si="10"/>
        <v>7.0000000000000001E-3</v>
      </c>
      <c r="P41" s="5">
        <f>P40*P6/100</f>
        <v>0.01</v>
      </c>
      <c r="Q41" s="5">
        <f>Q40*Q6/100</f>
        <v>0</v>
      </c>
      <c r="R41" s="5">
        <f>R40*R6/1000</f>
        <v>0.05</v>
      </c>
      <c r="S41" s="5">
        <f>S40*S6/1000</f>
        <v>0</v>
      </c>
      <c r="T41" s="5">
        <f>T40*T6/1000</f>
        <v>0.03</v>
      </c>
      <c r="U41" s="11"/>
    </row>
    <row r="42" spans="1:24" ht="13.5" customHeight="1">
      <c r="A42" s="1" t="s">
        <v>8</v>
      </c>
      <c r="B42" s="5">
        <f>B23</f>
        <v>130</v>
      </c>
      <c r="C42" s="5">
        <f t="shared" ref="C42:T42" si="11">C23</f>
        <v>125</v>
      </c>
      <c r="D42" s="5">
        <f t="shared" si="11"/>
        <v>280</v>
      </c>
      <c r="E42" s="5">
        <f t="shared" si="11"/>
        <v>20</v>
      </c>
      <c r="F42" s="5">
        <f t="shared" si="11"/>
        <v>55</v>
      </c>
      <c r="G42" s="5">
        <f t="shared" si="11"/>
        <v>90</v>
      </c>
      <c r="H42" s="5">
        <f t="shared" si="11"/>
        <v>45</v>
      </c>
      <c r="I42" s="5">
        <f t="shared" si="11"/>
        <v>60</v>
      </c>
      <c r="J42" s="5">
        <f t="shared" si="11"/>
        <v>30</v>
      </c>
      <c r="K42" s="5">
        <f t="shared" si="11"/>
        <v>40</v>
      </c>
      <c r="L42" s="5">
        <f t="shared" si="11"/>
        <v>165</v>
      </c>
      <c r="M42" s="5">
        <f t="shared" si="11"/>
        <v>140</v>
      </c>
      <c r="N42" s="5">
        <f t="shared" si="11"/>
        <v>330</v>
      </c>
      <c r="O42" s="5">
        <f t="shared" si="11"/>
        <v>800</v>
      </c>
      <c r="P42" s="5">
        <f t="shared" si="11"/>
        <v>120</v>
      </c>
      <c r="Q42" s="5">
        <f t="shared" si="11"/>
        <v>60</v>
      </c>
      <c r="R42" s="5">
        <f t="shared" si="11"/>
        <v>50</v>
      </c>
      <c r="S42" s="5">
        <f t="shared" si="11"/>
        <v>600</v>
      </c>
      <c r="T42" s="5">
        <f t="shared" si="11"/>
        <v>155</v>
      </c>
    </row>
    <row r="43" spans="1:24" ht="18.75" hidden="1" customHeight="1">
      <c r="A43" s="1" t="s">
        <v>9</v>
      </c>
      <c r="B43" s="5">
        <f>B41*B42</f>
        <v>4</v>
      </c>
      <c r="C43" s="5">
        <f t="shared" ref="C43:T43" si="12">C41*C42</f>
        <v>4.875</v>
      </c>
      <c r="D43" s="5">
        <f t="shared" si="12"/>
        <v>4.7600000000000007</v>
      </c>
      <c r="E43" s="5">
        <f t="shared" si="12"/>
        <v>5.28E-2</v>
      </c>
      <c r="F43" s="5">
        <f t="shared" si="12"/>
        <v>13.309999999999999</v>
      </c>
      <c r="G43" s="5">
        <f t="shared" si="12"/>
        <v>1.53</v>
      </c>
      <c r="H43" s="5">
        <f t="shared" si="12"/>
        <v>1.395</v>
      </c>
      <c r="I43" s="5">
        <f t="shared" si="12"/>
        <v>2.76</v>
      </c>
      <c r="J43" s="5">
        <f t="shared" si="12"/>
        <v>1.7999999999999998</v>
      </c>
      <c r="K43" s="5">
        <f t="shared" si="12"/>
        <v>0.16</v>
      </c>
      <c r="L43" s="5">
        <f t="shared" si="12"/>
        <v>1.6500000000000001</v>
      </c>
      <c r="M43" s="5">
        <f t="shared" si="12"/>
        <v>0</v>
      </c>
      <c r="N43" s="5">
        <f t="shared" ref="N43" si="13">N41*N42</f>
        <v>23.1</v>
      </c>
      <c r="O43" s="5">
        <f t="shared" si="12"/>
        <v>5.6000000000000005</v>
      </c>
      <c r="P43" s="5">
        <f t="shared" ref="P43:Q43" si="14">P41*P42</f>
        <v>1.2</v>
      </c>
      <c r="Q43" s="5">
        <f t="shared" si="14"/>
        <v>0</v>
      </c>
      <c r="R43" s="5">
        <f t="shared" si="12"/>
        <v>2.5</v>
      </c>
      <c r="S43" s="5">
        <f t="shared" ref="S43" si="15">S41*S42</f>
        <v>0</v>
      </c>
      <c r="T43" s="5">
        <f t="shared" si="12"/>
        <v>4.6499999999999995</v>
      </c>
      <c r="U43" s="11">
        <f>SUM(B43:T43)</f>
        <v>73.342799999999997</v>
      </c>
      <c r="V43" s="22">
        <f>U43/T6</f>
        <v>73.342799999999997</v>
      </c>
      <c r="W43" s="11"/>
    </row>
    <row r="44" spans="1:24" ht="15.75">
      <c r="A44" s="31" t="s">
        <v>84</v>
      </c>
      <c r="B44" s="30">
        <f t="shared" ref="B44:T44" si="16">B22+B41</f>
        <v>3.0769230769230771E-2</v>
      </c>
      <c r="C44" s="30">
        <f t="shared" si="16"/>
        <v>7.8E-2</v>
      </c>
      <c r="D44" s="30">
        <f t="shared" si="16"/>
        <v>2.9000000000000001E-2</v>
      </c>
      <c r="E44" s="30">
        <f t="shared" si="16"/>
        <v>3.6800000000000001E-3</v>
      </c>
      <c r="F44" s="30">
        <f t="shared" si="16"/>
        <v>0.38400000000000001</v>
      </c>
      <c r="G44" s="30">
        <f t="shared" si="16"/>
        <v>3.2000000000000001E-2</v>
      </c>
      <c r="H44" s="30">
        <f t="shared" si="16"/>
        <v>4.9000000000000002E-2</v>
      </c>
      <c r="I44" s="30">
        <f t="shared" si="16"/>
        <v>6.6000000000000003E-2</v>
      </c>
      <c r="J44" s="30">
        <f t="shared" si="16"/>
        <v>0.12</v>
      </c>
      <c r="K44" s="30">
        <f t="shared" si="16"/>
        <v>8.0000000000000002E-3</v>
      </c>
      <c r="L44" s="30">
        <f t="shared" si="16"/>
        <v>1.8000000000000002E-2</v>
      </c>
      <c r="M44" s="30">
        <f t="shared" si="16"/>
        <v>0.113</v>
      </c>
      <c r="N44" s="30">
        <f t="shared" si="16"/>
        <v>0.14000000000000001</v>
      </c>
      <c r="O44" s="30">
        <f t="shared" si="16"/>
        <v>1.2E-2</v>
      </c>
      <c r="P44" s="30">
        <f t="shared" si="16"/>
        <v>0.02</v>
      </c>
      <c r="Q44" s="30">
        <f t="shared" ref="Q44" si="17">Q22+Q41</f>
        <v>6.7000000000000004E-2</v>
      </c>
      <c r="R44" s="30">
        <f t="shared" si="16"/>
        <v>0.05</v>
      </c>
      <c r="S44" s="30">
        <f t="shared" ref="S44" si="18">S22+S41</f>
        <v>0</v>
      </c>
      <c r="T44" s="30">
        <f t="shared" si="16"/>
        <v>0.03</v>
      </c>
      <c r="U44" s="34"/>
      <c r="V44" s="25"/>
      <c r="W44" s="11"/>
    </row>
    <row r="45" spans="1:24" ht="15.75">
      <c r="A45" s="1" t="s">
        <v>47</v>
      </c>
      <c r="B45" s="5">
        <f>B44*B42</f>
        <v>4</v>
      </c>
      <c r="C45" s="5">
        <f t="shared" ref="C45:T45" si="19">C44*C42</f>
        <v>9.75</v>
      </c>
      <c r="D45" s="5">
        <f t="shared" si="19"/>
        <v>8.120000000000001</v>
      </c>
      <c r="E45" s="5">
        <f t="shared" si="19"/>
        <v>7.3599999999999999E-2</v>
      </c>
      <c r="F45" s="5">
        <f t="shared" si="19"/>
        <v>21.12</v>
      </c>
      <c r="G45" s="5">
        <f t="shared" si="19"/>
        <v>2.88</v>
      </c>
      <c r="H45" s="5">
        <f t="shared" si="19"/>
        <v>2.2050000000000001</v>
      </c>
      <c r="I45" s="5">
        <f t="shared" si="19"/>
        <v>3.96</v>
      </c>
      <c r="J45" s="5">
        <f t="shared" si="19"/>
        <v>3.5999999999999996</v>
      </c>
      <c r="K45" s="5">
        <f t="shared" si="19"/>
        <v>0.32</v>
      </c>
      <c r="L45" s="5">
        <f t="shared" si="19"/>
        <v>2.97</v>
      </c>
      <c r="M45" s="5">
        <f t="shared" si="19"/>
        <v>15.82</v>
      </c>
      <c r="N45" s="5">
        <f t="shared" si="19"/>
        <v>46.2</v>
      </c>
      <c r="O45" s="5">
        <f t="shared" si="19"/>
        <v>9.6</v>
      </c>
      <c r="P45" s="5">
        <f t="shared" si="19"/>
        <v>2.4</v>
      </c>
      <c r="Q45" s="5">
        <f t="shared" ref="Q45" si="20">Q44*Q42</f>
        <v>4.0200000000000005</v>
      </c>
      <c r="R45" s="5">
        <f t="shared" si="19"/>
        <v>2.5</v>
      </c>
      <c r="S45" s="5">
        <f t="shared" ref="S45" si="21">S44*S42</f>
        <v>0</v>
      </c>
      <c r="T45" s="5">
        <f t="shared" si="19"/>
        <v>4.6499999999999995</v>
      </c>
      <c r="U45" s="11"/>
      <c r="V45" s="27"/>
      <c r="X45" s="11"/>
    </row>
    <row r="46" spans="1:24" ht="15.7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4" ht="15.75">
      <c r="A47" s="10" t="s">
        <v>25</v>
      </c>
      <c r="B47" s="10"/>
      <c r="C47" s="10" t="s">
        <v>26</v>
      </c>
      <c r="J47" s="10" t="s">
        <v>27</v>
      </c>
      <c r="U47" s="11"/>
      <c r="V47" s="11"/>
    </row>
  </sheetData>
  <mergeCells count="1">
    <mergeCell ref="A7:T7"/>
  </mergeCells>
  <pageMargins left="0.12" right="0.12" top="0.15" bottom="0.12" header="0.12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zoomScale="78" zoomScaleNormal="88" zoomScaleSheetLayoutView="78" workbookViewId="0">
      <selection activeCell="B8" sqref="B8"/>
    </sheetView>
  </sheetViews>
  <sheetFormatPr defaultRowHeight="15"/>
  <cols>
    <col min="1" max="1" width="26.42578125" style="12" customWidth="1"/>
    <col min="2" max="2" width="9.7109375" style="12" customWidth="1"/>
    <col min="3" max="3" width="8.28515625" style="12" customWidth="1"/>
    <col min="4" max="4" width="7" style="12" customWidth="1"/>
    <col min="5" max="5" width="9.42578125" style="12" customWidth="1"/>
    <col min="6" max="6" width="7.85546875" style="12" customWidth="1"/>
    <col min="7" max="7" width="6.85546875" style="12" customWidth="1"/>
    <col min="8" max="8" width="7.5703125" style="12" customWidth="1"/>
    <col min="9" max="9" width="8.28515625" style="12" customWidth="1"/>
    <col min="10" max="10" width="6.140625" style="12" customWidth="1"/>
    <col min="11" max="11" width="8.5703125" style="12" customWidth="1"/>
    <col min="12" max="12" width="7.85546875" style="12" customWidth="1"/>
    <col min="13" max="13" width="6.85546875" style="12" customWidth="1"/>
    <col min="14" max="17" width="8.42578125" style="12" customWidth="1"/>
    <col min="18" max="18" width="7.85546875" style="12" customWidth="1"/>
    <col min="19" max="16384" width="9.140625" style="12"/>
  </cols>
  <sheetData>
    <row r="1" spans="1:22" ht="18.75"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2" ht="11.25" customHeight="1">
      <c r="L2" s="19"/>
      <c r="M2" s="19"/>
      <c r="N2" s="19"/>
      <c r="O2" s="19"/>
      <c r="P2" s="19"/>
      <c r="Q2" s="19"/>
      <c r="R2" s="19"/>
      <c r="S2" s="19"/>
    </row>
    <row r="3" spans="1:22" ht="18.75">
      <c r="B3" s="18"/>
      <c r="H3" s="19"/>
      <c r="R3" s="19"/>
      <c r="S3" s="19"/>
    </row>
    <row r="4" spans="1:22" ht="15.75">
      <c r="G4" s="20"/>
      <c r="H4" s="20"/>
      <c r="I4" s="20"/>
      <c r="J4" s="7"/>
      <c r="K4" s="6"/>
    </row>
    <row r="5" spans="1:22" ht="18.75">
      <c r="A5" s="2" t="s">
        <v>48</v>
      </c>
      <c r="B5" s="2">
        <v>1</v>
      </c>
      <c r="C5" s="2">
        <f>B5</f>
        <v>1</v>
      </c>
      <c r="D5" s="2">
        <f t="shared" ref="D5:R5" si="0">C5</f>
        <v>1</v>
      </c>
      <c r="E5" s="2">
        <f t="shared" si="0"/>
        <v>1</v>
      </c>
      <c r="F5" s="2">
        <f t="shared" si="0"/>
        <v>1</v>
      </c>
      <c r="G5" s="2">
        <f t="shared" si="0"/>
        <v>1</v>
      </c>
      <c r="H5" s="2">
        <f t="shared" si="0"/>
        <v>1</v>
      </c>
      <c r="I5" s="2">
        <f t="shared" si="0"/>
        <v>1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2">
        <f t="shared" si="0"/>
        <v>1</v>
      </c>
      <c r="O5" s="2">
        <f t="shared" si="0"/>
        <v>1</v>
      </c>
      <c r="P5" s="2">
        <f t="shared" si="0"/>
        <v>1</v>
      </c>
      <c r="Q5" s="2">
        <f t="shared" si="0"/>
        <v>1</v>
      </c>
      <c r="R5" s="2">
        <f t="shared" si="0"/>
        <v>1</v>
      </c>
    </row>
    <row r="6" spans="1:22" ht="22.5" customHeight="1">
      <c r="A6" s="2" t="s">
        <v>49</v>
      </c>
      <c r="B6" s="2">
        <v>1</v>
      </c>
      <c r="C6" s="2">
        <f>B6</f>
        <v>1</v>
      </c>
      <c r="D6" s="2">
        <f t="shared" ref="D6:R6" si="1">C6</f>
        <v>1</v>
      </c>
      <c r="E6" s="2">
        <f t="shared" si="1"/>
        <v>1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1</v>
      </c>
      <c r="K6" s="2">
        <f t="shared" si="1"/>
        <v>1</v>
      </c>
      <c r="L6" s="2">
        <f t="shared" si="1"/>
        <v>1</v>
      </c>
      <c r="M6" s="2">
        <f t="shared" si="1"/>
        <v>1</v>
      </c>
      <c r="N6" s="2">
        <f t="shared" si="1"/>
        <v>1</v>
      </c>
      <c r="O6" s="2">
        <f t="shared" si="1"/>
        <v>1</v>
      </c>
      <c r="P6" s="2">
        <f t="shared" si="1"/>
        <v>1</v>
      </c>
      <c r="Q6" s="2">
        <f t="shared" si="1"/>
        <v>1</v>
      </c>
      <c r="R6" s="2">
        <f t="shared" si="1"/>
        <v>1</v>
      </c>
      <c r="T6" s="36"/>
    </row>
    <row r="7" spans="1:22" ht="19.5" customHeight="1">
      <c r="A7" s="80" t="s">
        <v>24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75"/>
      <c r="T7" s="75"/>
      <c r="V7" s="76"/>
    </row>
    <row r="8" spans="1:22" ht="80.25" customHeight="1">
      <c r="A8" s="1"/>
      <c r="B8" s="13" t="s">
        <v>17</v>
      </c>
      <c r="C8" s="13" t="s">
        <v>3</v>
      </c>
      <c r="D8" s="13" t="s">
        <v>4</v>
      </c>
      <c r="E8" s="13" t="s">
        <v>0</v>
      </c>
      <c r="F8" s="13" t="s">
        <v>6</v>
      </c>
      <c r="G8" s="13" t="s">
        <v>2</v>
      </c>
      <c r="H8" s="13" t="s">
        <v>1</v>
      </c>
      <c r="I8" s="13" t="s">
        <v>22</v>
      </c>
      <c r="J8" s="13" t="s">
        <v>70</v>
      </c>
      <c r="K8" s="13" t="s">
        <v>53</v>
      </c>
      <c r="L8" s="13" t="s">
        <v>5</v>
      </c>
      <c r="M8" s="13" t="s">
        <v>44</v>
      </c>
      <c r="N8" s="13" t="s">
        <v>43</v>
      </c>
      <c r="O8" s="13" t="s">
        <v>23</v>
      </c>
      <c r="P8" s="13" t="s">
        <v>10</v>
      </c>
      <c r="Q8" s="13" t="s">
        <v>37</v>
      </c>
      <c r="R8" s="13" t="s">
        <v>15</v>
      </c>
    </row>
    <row r="9" spans="1:22" ht="12.75" customHeight="1">
      <c r="A9" s="3" t="s">
        <v>28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22" ht="20.25" customHeight="1">
      <c r="A10" s="8" t="s">
        <v>71</v>
      </c>
      <c r="B10" s="1">
        <v>40</v>
      </c>
      <c r="C10" s="1">
        <v>3</v>
      </c>
      <c r="D10" s="1">
        <v>0.3</v>
      </c>
      <c r="E10" s="1"/>
      <c r="F10" s="1"/>
      <c r="G10" s="1">
        <v>15</v>
      </c>
      <c r="H10" s="1">
        <v>30</v>
      </c>
      <c r="I10" s="1"/>
      <c r="J10" s="1"/>
      <c r="K10" s="1">
        <v>60</v>
      </c>
      <c r="L10" s="3"/>
      <c r="M10" s="3"/>
      <c r="N10" s="3">
        <v>5</v>
      </c>
      <c r="O10" s="3"/>
      <c r="P10" s="3"/>
      <c r="Q10" s="3"/>
      <c r="R10" s="1"/>
      <c r="S10" s="12">
        <v>180</v>
      </c>
      <c r="T10" s="37"/>
    </row>
    <row r="11" spans="1:22" ht="10.5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2" ht="29.25">
      <c r="A12" s="8" t="s">
        <v>36</v>
      </c>
      <c r="B12" s="1"/>
      <c r="C12" s="1"/>
      <c r="D12" s="1"/>
      <c r="E12" s="1"/>
      <c r="F12" s="1">
        <v>16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v>33</v>
      </c>
      <c r="R12" s="1"/>
      <c r="S12" s="21"/>
      <c r="T12" s="21"/>
    </row>
    <row r="13" spans="1:22" ht="14.2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2" ht="33" customHeight="1">
      <c r="A14" s="4" t="s">
        <v>109</v>
      </c>
      <c r="B14" s="1"/>
      <c r="C14" s="1"/>
      <c r="D14" s="1">
        <v>0.7</v>
      </c>
      <c r="E14" s="1"/>
      <c r="F14" s="1">
        <v>2</v>
      </c>
      <c r="G14" s="1"/>
      <c r="H14" s="1">
        <v>6</v>
      </c>
      <c r="I14" s="1">
        <v>20</v>
      </c>
      <c r="J14" s="1"/>
      <c r="K14" s="1"/>
      <c r="L14" s="1"/>
      <c r="M14" s="1"/>
      <c r="N14" s="1">
        <v>5</v>
      </c>
      <c r="O14" s="1">
        <v>50</v>
      </c>
      <c r="P14" s="1"/>
      <c r="Q14" s="1"/>
      <c r="R14" s="1"/>
      <c r="S14" s="12">
        <v>50</v>
      </c>
    </row>
    <row r="15" spans="1:22" ht="14.2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2" ht="15.75">
      <c r="A16" s="4" t="s">
        <v>50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>
        <v>60</v>
      </c>
      <c r="M16" s="1"/>
      <c r="N16" s="1"/>
      <c r="O16" s="1"/>
      <c r="P16" s="1"/>
      <c r="Q16" s="1"/>
      <c r="R16" s="1"/>
    </row>
    <row r="17" spans="1:22" ht="15.7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2" ht="15.75">
      <c r="A18" s="23" t="s">
        <v>7</v>
      </c>
      <c r="B18" s="23">
        <f>SUM(B10:B17)</f>
        <v>40</v>
      </c>
      <c r="C18" s="23">
        <f t="shared" ref="C18:R18" si="2">SUM(C10:C17)</f>
        <v>3</v>
      </c>
      <c r="D18" s="23">
        <f t="shared" si="2"/>
        <v>1</v>
      </c>
      <c r="E18" s="23">
        <f t="shared" si="2"/>
        <v>0</v>
      </c>
      <c r="F18" s="23">
        <f t="shared" si="2"/>
        <v>18</v>
      </c>
      <c r="G18" s="23">
        <f t="shared" si="2"/>
        <v>15</v>
      </c>
      <c r="H18" s="23">
        <f t="shared" si="2"/>
        <v>36</v>
      </c>
      <c r="I18" s="23">
        <f t="shared" si="2"/>
        <v>20</v>
      </c>
      <c r="J18" s="23">
        <f t="shared" si="2"/>
        <v>0</v>
      </c>
      <c r="K18" s="23">
        <f t="shared" si="2"/>
        <v>60</v>
      </c>
      <c r="L18" s="23">
        <f t="shared" si="2"/>
        <v>60</v>
      </c>
      <c r="M18" s="23">
        <f t="shared" si="2"/>
        <v>0</v>
      </c>
      <c r="N18" s="23">
        <f t="shared" si="2"/>
        <v>10</v>
      </c>
      <c r="O18" s="23">
        <f t="shared" si="2"/>
        <v>50</v>
      </c>
      <c r="P18" s="23">
        <f t="shared" si="2"/>
        <v>0</v>
      </c>
      <c r="Q18" s="23">
        <f t="shared" ref="Q18" si="3">SUM(Q10:Q17)</f>
        <v>33</v>
      </c>
      <c r="R18" s="23">
        <f t="shared" si="2"/>
        <v>0</v>
      </c>
    </row>
    <row r="19" spans="1:22" ht="24" customHeight="1">
      <c r="A19" s="26" t="s">
        <v>45</v>
      </c>
      <c r="B19" s="24">
        <f t="shared" ref="B19:H19" si="4">B5*B18/1000</f>
        <v>0.04</v>
      </c>
      <c r="C19" s="24">
        <f t="shared" si="4"/>
        <v>3.0000000000000001E-3</v>
      </c>
      <c r="D19" s="24">
        <f t="shared" si="4"/>
        <v>1E-3</v>
      </c>
      <c r="E19" s="24">
        <f t="shared" si="4"/>
        <v>0</v>
      </c>
      <c r="F19" s="24">
        <f t="shared" si="4"/>
        <v>1.7999999999999999E-2</v>
      </c>
      <c r="G19" s="24">
        <f t="shared" si="4"/>
        <v>1.4999999999999999E-2</v>
      </c>
      <c r="H19" s="24">
        <f t="shared" si="4"/>
        <v>3.5999999999999997E-2</v>
      </c>
      <c r="I19" s="24">
        <f>I5*I18/650</f>
        <v>3.0769230769230771E-2</v>
      </c>
      <c r="J19" s="24">
        <f>J5*J18/1000</f>
        <v>0</v>
      </c>
      <c r="K19" s="24">
        <f>K5*K18/1000</f>
        <v>0.06</v>
      </c>
      <c r="L19" s="24">
        <f>L5*L18/560</f>
        <v>0.10714285714285714</v>
      </c>
      <c r="M19" s="24">
        <f>M5*M18/1000</f>
        <v>0</v>
      </c>
      <c r="N19" s="24">
        <f>N5*N18/1000</f>
        <v>0.01</v>
      </c>
      <c r="O19" s="24">
        <f>O5*O18/1000</f>
        <v>0.05</v>
      </c>
      <c r="P19" s="24">
        <f>P5*P18/100</f>
        <v>0</v>
      </c>
      <c r="Q19" s="24">
        <f>Q5*Q18/1000</f>
        <v>3.3000000000000002E-2</v>
      </c>
      <c r="R19" s="24">
        <f>R5*R18/1000</f>
        <v>0</v>
      </c>
    </row>
    <row r="20" spans="1:22" ht="15.75" hidden="1" customHeight="1">
      <c r="A20" s="23" t="s">
        <v>40</v>
      </c>
      <c r="B20" s="24">
        <v>120</v>
      </c>
      <c r="C20" s="24">
        <v>280</v>
      </c>
      <c r="D20" s="24">
        <v>20</v>
      </c>
      <c r="E20" s="24">
        <v>55</v>
      </c>
      <c r="F20" s="24">
        <v>90</v>
      </c>
      <c r="G20" s="24">
        <v>45</v>
      </c>
      <c r="H20" s="24">
        <v>60</v>
      </c>
      <c r="I20" s="24">
        <v>130</v>
      </c>
      <c r="J20" s="24">
        <v>65</v>
      </c>
      <c r="K20" s="24">
        <v>630</v>
      </c>
      <c r="L20" s="24">
        <v>30</v>
      </c>
      <c r="M20" s="24">
        <v>40</v>
      </c>
      <c r="N20" s="24">
        <v>165</v>
      </c>
      <c r="O20" s="24">
        <v>50</v>
      </c>
      <c r="P20" s="24">
        <v>120</v>
      </c>
      <c r="Q20" s="24">
        <v>350</v>
      </c>
      <c r="R20" s="24">
        <v>800</v>
      </c>
      <c r="S20" s="11"/>
    </row>
    <row r="21" spans="1:22" ht="21" hidden="1" customHeight="1">
      <c r="A21" s="23" t="s">
        <v>41</v>
      </c>
      <c r="B21" s="24">
        <f>B19*B20</f>
        <v>4.8</v>
      </c>
      <c r="C21" s="24">
        <f t="shared" ref="C21:R21" si="5">C19*C20</f>
        <v>0.84</v>
      </c>
      <c r="D21" s="24">
        <f t="shared" si="5"/>
        <v>0.02</v>
      </c>
      <c r="E21" s="24">
        <f t="shared" si="5"/>
        <v>0</v>
      </c>
      <c r="F21" s="24">
        <f t="shared" si="5"/>
        <v>1.6199999999999999</v>
      </c>
      <c r="G21" s="24">
        <f t="shared" si="5"/>
        <v>0.67499999999999993</v>
      </c>
      <c r="H21" s="24">
        <f t="shared" si="5"/>
        <v>2.1599999999999997</v>
      </c>
      <c r="I21" s="24">
        <f t="shared" si="5"/>
        <v>4</v>
      </c>
      <c r="J21" s="24">
        <f t="shared" si="5"/>
        <v>0</v>
      </c>
      <c r="K21" s="24">
        <f t="shared" si="5"/>
        <v>37.799999999999997</v>
      </c>
      <c r="L21" s="24">
        <f t="shared" si="5"/>
        <v>3.214285714285714</v>
      </c>
      <c r="M21" s="24">
        <f t="shared" si="5"/>
        <v>0</v>
      </c>
      <c r="N21" s="24">
        <f t="shared" si="5"/>
        <v>1.6500000000000001</v>
      </c>
      <c r="O21" s="24">
        <f t="shared" si="5"/>
        <v>2.5</v>
      </c>
      <c r="P21" s="24">
        <f t="shared" si="5"/>
        <v>0</v>
      </c>
      <c r="Q21" s="24">
        <f t="shared" ref="Q21" si="6">Q19*Q20</f>
        <v>11.55</v>
      </c>
      <c r="R21" s="24">
        <f t="shared" si="5"/>
        <v>0</v>
      </c>
      <c r="S21" s="11">
        <f>SUM(B21:R21)</f>
        <v>70.829285714285703</v>
      </c>
      <c r="T21" s="22"/>
      <c r="V21" s="11"/>
    </row>
    <row r="22" spans="1:22" ht="21.75" customHeight="1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1"/>
      <c r="T22" s="25"/>
    </row>
    <row r="23" spans="1:22" ht="15.75">
      <c r="A23" s="15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2" ht="9.75" customHeight="1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2" ht="20.25" customHeight="1">
      <c r="A25" s="4" t="s">
        <v>69</v>
      </c>
      <c r="B25" s="1"/>
      <c r="C25" s="1"/>
      <c r="D25" s="1"/>
      <c r="E25" s="1">
        <v>100</v>
      </c>
      <c r="F25" s="1"/>
      <c r="G25" s="1">
        <v>6</v>
      </c>
      <c r="H25" s="1">
        <v>11</v>
      </c>
      <c r="I25" s="1"/>
      <c r="J25" s="1">
        <v>7</v>
      </c>
      <c r="K25" s="1"/>
      <c r="L25" s="1"/>
      <c r="M25" s="1">
        <v>20</v>
      </c>
      <c r="N25" s="1">
        <v>3</v>
      </c>
      <c r="O25" s="1"/>
      <c r="P25" s="1"/>
      <c r="Q25" s="1"/>
      <c r="R25" s="1">
        <v>3</v>
      </c>
      <c r="S25" s="12">
        <v>250</v>
      </c>
    </row>
    <row r="26" spans="1:22" ht="12" customHeight="1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2" ht="15.75">
      <c r="A27" s="4" t="s">
        <v>71</v>
      </c>
      <c r="B27" s="1">
        <v>40</v>
      </c>
      <c r="C27" s="1">
        <v>3</v>
      </c>
      <c r="D27" s="1">
        <v>0.3</v>
      </c>
      <c r="E27" s="1"/>
      <c r="F27" s="1"/>
      <c r="G27" s="1">
        <v>12</v>
      </c>
      <c r="H27" s="1">
        <v>10</v>
      </c>
      <c r="I27" s="1"/>
      <c r="J27" s="1"/>
      <c r="K27" s="1">
        <v>79</v>
      </c>
      <c r="L27" s="3"/>
      <c r="M27" s="3"/>
      <c r="N27" s="3">
        <v>5</v>
      </c>
      <c r="O27" s="3"/>
      <c r="P27" s="3"/>
      <c r="Q27" s="3"/>
      <c r="R27" s="1"/>
      <c r="S27" s="12">
        <v>150</v>
      </c>
    </row>
    <row r="28" spans="1:22" ht="15.7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2" ht="15.75">
      <c r="A29" s="4" t="s">
        <v>18</v>
      </c>
      <c r="B29" s="1"/>
      <c r="C29" s="1"/>
      <c r="D29" s="1"/>
      <c r="E29" s="1"/>
      <c r="F29" s="1">
        <v>15</v>
      </c>
      <c r="G29" s="1"/>
      <c r="H29" s="1"/>
      <c r="I29" s="1"/>
      <c r="J29" s="1"/>
      <c r="K29" s="1"/>
      <c r="L29" s="1"/>
      <c r="M29" s="1"/>
      <c r="N29" s="1"/>
      <c r="O29" s="1"/>
      <c r="P29" s="1">
        <v>1</v>
      </c>
      <c r="Q29" s="1"/>
      <c r="R29" s="1"/>
    </row>
    <row r="30" spans="1:22" ht="10.5" customHeight="1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2" ht="15.75">
      <c r="A31" s="4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>
        <v>60</v>
      </c>
      <c r="M31" s="1"/>
      <c r="N31" s="1"/>
      <c r="O31" s="1"/>
      <c r="P31" s="1"/>
      <c r="Q31" s="1"/>
      <c r="R31" s="1"/>
    </row>
    <row r="32" spans="1:22" ht="12" customHeight="1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22" ht="15.75">
      <c r="A33" s="1" t="s">
        <v>7</v>
      </c>
      <c r="B33" s="5">
        <f t="shared" ref="B33:R33" si="7">SUM(B25:B32)</f>
        <v>40</v>
      </c>
      <c r="C33" s="5">
        <f t="shared" si="7"/>
        <v>3</v>
      </c>
      <c r="D33" s="5">
        <f t="shared" si="7"/>
        <v>0.3</v>
      </c>
      <c r="E33" s="5">
        <f t="shared" si="7"/>
        <v>100</v>
      </c>
      <c r="F33" s="5">
        <f t="shared" si="7"/>
        <v>15</v>
      </c>
      <c r="G33" s="5">
        <f t="shared" si="7"/>
        <v>18</v>
      </c>
      <c r="H33" s="5">
        <f t="shared" si="7"/>
        <v>21</v>
      </c>
      <c r="I33" s="5">
        <f t="shared" si="7"/>
        <v>0</v>
      </c>
      <c r="J33" s="5">
        <f t="shared" si="7"/>
        <v>7</v>
      </c>
      <c r="K33" s="5">
        <f t="shared" si="7"/>
        <v>79</v>
      </c>
      <c r="L33" s="5">
        <f t="shared" si="7"/>
        <v>60</v>
      </c>
      <c r="M33" s="5">
        <f t="shared" ref="M33" si="8">SUM(M25:M32)</f>
        <v>20</v>
      </c>
      <c r="N33" s="5">
        <f t="shared" si="7"/>
        <v>8</v>
      </c>
      <c r="O33" s="5">
        <f t="shared" ref="O33" si="9">SUM(O25:O32)</f>
        <v>0</v>
      </c>
      <c r="P33" s="5">
        <f t="shared" si="7"/>
        <v>1</v>
      </c>
      <c r="Q33" s="5">
        <f t="shared" ref="Q33" si="10">SUM(Q25:Q32)</f>
        <v>0</v>
      </c>
      <c r="R33" s="5">
        <f t="shared" si="7"/>
        <v>3</v>
      </c>
    </row>
    <row r="34" spans="1:22" ht="15.75">
      <c r="A34" s="1" t="s">
        <v>46</v>
      </c>
      <c r="B34" s="5">
        <f t="shared" ref="B34:H34" si="11">B33*B6/1000</f>
        <v>0.04</v>
      </c>
      <c r="C34" s="5">
        <f t="shared" si="11"/>
        <v>3.0000000000000001E-3</v>
      </c>
      <c r="D34" s="5">
        <f t="shared" si="11"/>
        <v>2.9999999999999997E-4</v>
      </c>
      <c r="E34" s="5">
        <f t="shared" si="11"/>
        <v>0.1</v>
      </c>
      <c r="F34" s="5">
        <f t="shared" si="11"/>
        <v>1.4999999999999999E-2</v>
      </c>
      <c r="G34" s="5">
        <f t="shared" si="11"/>
        <v>1.7999999999999999E-2</v>
      </c>
      <c r="H34" s="5">
        <f t="shared" si="11"/>
        <v>2.1000000000000001E-2</v>
      </c>
      <c r="I34" s="5">
        <f>I33*I6/650</f>
        <v>0</v>
      </c>
      <c r="J34" s="5">
        <f>J33*J6/1000</f>
        <v>7.0000000000000001E-3</v>
      </c>
      <c r="K34" s="5">
        <f>K33*K6/1000</f>
        <v>7.9000000000000001E-2</v>
      </c>
      <c r="L34" s="5">
        <f>L33*L6/560</f>
        <v>0.10714285714285714</v>
      </c>
      <c r="M34" s="5">
        <f>M33*M6/1000</f>
        <v>0.02</v>
      </c>
      <c r="N34" s="5">
        <f>N33*N6/1000</f>
        <v>8.0000000000000002E-3</v>
      </c>
      <c r="O34" s="5">
        <f>O33*O6/1000</f>
        <v>0</v>
      </c>
      <c r="P34" s="5">
        <f>P33*P6/100</f>
        <v>0.01</v>
      </c>
      <c r="Q34" s="5">
        <f>Q33*Q6/100</f>
        <v>0</v>
      </c>
      <c r="R34" s="5">
        <f>R33*R6/1000</f>
        <v>3.0000000000000001E-3</v>
      </c>
      <c r="S34" s="11"/>
    </row>
    <row r="35" spans="1:22" ht="14.25" customHeight="1">
      <c r="A35" s="1" t="s">
        <v>8</v>
      </c>
      <c r="B35" s="5">
        <f>B20</f>
        <v>120</v>
      </c>
      <c r="C35" s="5">
        <f t="shared" ref="C35:R35" si="12">C20</f>
        <v>280</v>
      </c>
      <c r="D35" s="5">
        <f t="shared" si="12"/>
        <v>20</v>
      </c>
      <c r="E35" s="5">
        <f t="shared" si="12"/>
        <v>55</v>
      </c>
      <c r="F35" s="5">
        <f t="shared" si="12"/>
        <v>90</v>
      </c>
      <c r="G35" s="5">
        <f t="shared" si="12"/>
        <v>45</v>
      </c>
      <c r="H35" s="5">
        <f t="shared" si="12"/>
        <v>60</v>
      </c>
      <c r="I35" s="5">
        <f t="shared" si="12"/>
        <v>130</v>
      </c>
      <c r="J35" s="5">
        <f t="shared" si="12"/>
        <v>65</v>
      </c>
      <c r="K35" s="5">
        <f t="shared" si="12"/>
        <v>630</v>
      </c>
      <c r="L35" s="5">
        <f t="shared" si="12"/>
        <v>30</v>
      </c>
      <c r="M35" s="5">
        <f t="shared" si="12"/>
        <v>40</v>
      </c>
      <c r="N35" s="5">
        <f t="shared" si="12"/>
        <v>165</v>
      </c>
      <c r="O35" s="5">
        <f t="shared" si="12"/>
        <v>50</v>
      </c>
      <c r="P35" s="5">
        <f t="shared" si="12"/>
        <v>120</v>
      </c>
      <c r="Q35" s="5">
        <f t="shared" si="12"/>
        <v>350</v>
      </c>
      <c r="R35" s="5">
        <f t="shared" si="12"/>
        <v>800</v>
      </c>
    </row>
    <row r="36" spans="1:22" ht="17.25" hidden="1" customHeight="1">
      <c r="A36" s="1" t="s">
        <v>9</v>
      </c>
      <c r="B36" s="5">
        <f>B34*B35</f>
        <v>4.8</v>
      </c>
      <c r="C36" s="5">
        <f t="shared" ref="C36:R36" si="13">C34*C35</f>
        <v>0.84</v>
      </c>
      <c r="D36" s="5">
        <f t="shared" si="13"/>
        <v>5.9999999999999993E-3</v>
      </c>
      <c r="E36" s="5">
        <f t="shared" si="13"/>
        <v>5.5</v>
      </c>
      <c r="F36" s="5">
        <f t="shared" si="13"/>
        <v>1.3499999999999999</v>
      </c>
      <c r="G36" s="5">
        <f t="shared" si="13"/>
        <v>0.80999999999999994</v>
      </c>
      <c r="H36" s="5">
        <f t="shared" si="13"/>
        <v>1.26</v>
      </c>
      <c r="I36" s="5">
        <f t="shared" si="13"/>
        <v>0</v>
      </c>
      <c r="J36" s="5">
        <f t="shared" si="13"/>
        <v>0.45500000000000002</v>
      </c>
      <c r="K36" s="5">
        <f t="shared" si="13"/>
        <v>49.77</v>
      </c>
      <c r="L36" s="5">
        <f t="shared" si="13"/>
        <v>3.214285714285714</v>
      </c>
      <c r="M36" s="5">
        <f t="shared" ref="M36" si="14">M34*M35</f>
        <v>0.8</v>
      </c>
      <c r="N36" s="5">
        <f t="shared" si="13"/>
        <v>1.32</v>
      </c>
      <c r="O36" s="5">
        <f t="shared" ref="O36" si="15">O34*O35</f>
        <v>0</v>
      </c>
      <c r="P36" s="5">
        <f>P34*P35</f>
        <v>1.2</v>
      </c>
      <c r="Q36" s="5">
        <f>Q34*Q35</f>
        <v>0</v>
      </c>
      <c r="R36" s="5">
        <f t="shared" si="13"/>
        <v>2.4</v>
      </c>
      <c r="S36" s="11"/>
      <c r="T36" s="22"/>
      <c r="U36" s="11"/>
    </row>
    <row r="37" spans="1:22" ht="18.75" customHeight="1">
      <c r="A37" s="31" t="s">
        <v>82</v>
      </c>
      <c r="B37" s="30">
        <f>B19+B34</f>
        <v>0.08</v>
      </c>
      <c r="C37" s="30">
        <f t="shared" ref="C37:R37" si="16">C19+C34</f>
        <v>6.0000000000000001E-3</v>
      </c>
      <c r="D37" s="30">
        <f t="shared" si="16"/>
        <v>1.2999999999999999E-3</v>
      </c>
      <c r="E37" s="30">
        <f t="shared" si="16"/>
        <v>0.1</v>
      </c>
      <c r="F37" s="30">
        <f t="shared" si="16"/>
        <v>3.3000000000000002E-2</v>
      </c>
      <c r="G37" s="30">
        <f t="shared" si="16"/>
        <v>3.3000000000000002E-2</v>
      </c>
      <c r="H37" s="30">
        <f t="shared" si="16"/>
        <v>5.6999999999999995E-2</v>
      </c>
      <c r="I37" s="30">
        <f t="shared" si="16"/>
        <v>3.0769230769230771E-2</v>
      </c>
      <c r="J37" s="30">
        <f t="shared" si="16"/>
        <v>7.0000000000000001E-3</v>
      </c>
      <c r="K37" s="30">
        <f t="shared" si="16"/>
        <v>0.13900000000000001</v>
      </c>
      <c r="L37" s="30">
        <f t="shared" si="16"/>
        <v>0.21428571428571427</v>
      </c>
      <c r="M37" s="30">
        <f t="shared" si="16"/>
        <v>0.02</v>
      </c>
      <c r="N37" s="30">
        <f t="shared" si="16"/>
        <v>1.8000000000000002E-2</v>
      </c>
      <c r="O37" s="30">
        <f t="shared" ref="O37" si="17">O19+O34</f>
        <v>0.05</v>
      </c>
      <c r="P37" s="30">
        <f t="shared" si="16"/>
        <v>0.01</v>
      </c>
      <c r="Q37" s="30">
        <f t="shared" ref="Q37" si="18">Q19+Q34</f>
        <v>3.3000000000000002E-2</v>
      </c>
      <c r="R37" s="30">
        <f t="shared" si="16"/>
        <v>3.0000000000000001E-3</v>
      </c>
      <c r="S37" s="34"/>
      <c r="T37" s="25"/>
      <c r="U37" s="11"/>
    </row>
    <row r="38" spans="1:22" ht="18.75" customHeight="1">
      <c r="A38" s="1" t="s">
        <v>47</v>
      </c>
      <c r="B38" s="5">
        <f>B37*B35</f>
        <v>9.6</v>
      </c>
      <c r="C38" s="5">
        <f t="shared" ref="C38:R38" si="19">C37*C35</f>
        <v>1.68</v>
      </c>
      <c r="D38" s="5">
        <f t="shared" si="19"/>
        <v>2.5999999999999999E-2</v>
      </c>
      <c r="E38" s="5">
        <f t="shared" si="19"/>
        <v>5.5</v>
      </c>
      <c r="F38" s="5">
        <f t="shared" si="19"/>
        <v>2.97</v>
      </c>
      <c r="G38" s="5">
        <f t="shared" si="19"/>
        <v>1.4850000000000001</v>
      </c>
      <c r="H38" s="5">
        <f t="shared" si="19"/>
        <v>3.42</v>
      </c>
      <c r="I38" s="5">
        <f t="shared" si="19"/>
        <v>4</v>
      </c>
      <c r="J38" s="5">
        <f t="shared" si="19"/>
        <v>0.45500000000000002</v>
      </c>
      <c r="K38" s="5">
        <f t="shared" si="19"/>
        <v>87.570000000000007</v>
      </c>
      <c r="L38" s="5">
        <f t="shared" si="19"/>
        <v>6.4285714285714279</v>
      </c>
      <c r="M38" s="5">
        <f t="shared" si="19"/>
        <v>0.8</v>
      </c>
      <c r="N38" s="5">
        <f t="shared" si="19"/>
        <v>2.97</v>
      </c>
      <c r="O38" s="5">
        <f t="shared" ref="O38" si="20">O37*O35</f>
        <v>2.5</v>
      </c>
      <c r="P38" s="5">
        <f t="shared" si="19"/>
        <v>1.2</v>
      </c>
      <c r="Q38" s="5">
        <f t="shared" ref="Q38" si="21">Q37*Q35</f>
        <v>11.55</v>
      </c>
      <c r="R38" s="5">
        <f t="shared" si="19"/>
        <v>2.4</v>
      </c>
      <c r="S38" s="11"/>
      <c r="V38" s="11"/>
    </row>
    <row r="39" spans="1:22" ht="15.7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22" ht="15.75">
      <c r="A40" s="10" t="s">
        <v>25</v>
      </c>
      <c r="B40" s="10"/>
      <c r="L40" s="10" t="s">
        <v>27</v>
      </c>
      <c r="M40" s="10"/>
      <c r="S40" s="11"/>
      <c r="T40" s="11"/>
    </row>
  </sheetData>
  <mergeCells count="1">
    <mergeCell ref="A7:R7"/>
  </mergeCells>
  <pageMargins left="0.19" right="0.39" top="0.15" bottom="0.12" header="0.31496062992125984" footer="0.19"/>
  <pageSetup paperSize="9" scale="67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Z46"/>
  <sheetViews>
    <sheetView view="pageBreakPreview" zoomScale="63" zoomScaleNormal="57" zoomScaleSheetLayoutView="63" workbookViewId="0">
      <selection activeCell="D8" sqref="D8"/>
    </sheetView>
  </sheetViews>
  <sheetFormatPr defaultRowHeight="15"/>
  <cols>
    <col min="1" max="1" width="26.42578125" style="12" customWidth="1"/>
    <col min="2" max="2" width="9.7109375" style="12" customWidth="1"/>
    <col min="3" max="3" width="9.42578125" style="12" customWidth="1"/>
    <col min="4" max="4" width="9.140625" style="12" customWidth="1"/>
    <col min="5" max="5" width="8.28515625" style="12" customWidth="1"/>
    <col min="6" max="6" width="7" style="12" customWidth="1"/>
    <col min="7" max="7" width="9.140625" style="12" customWidth="1"/>
    <col min="8" max="8" width="9.42578125" style="12" customWidth="1"/>
    <col min="9" max="9" width="7.85546875" style="12" customWidth="1"/>
    <col min="10" max="10" width="6.85546875" style="12" customWidth="1"/>
    <col min="11" max="11" width="7.5703125" style="12" customWidth="1"/>
    <col min="12" max="12" width="8.140625" style="12" customWidth="1"/>
    <col min="13" max="13" width="7.85546875" style="12" customWidth="1"/>
    <col min="14" max="14" width="7.140625" style="12" customWidth="1"/>
    <col min="15" max="20" width="8.42578125" style="12" customWidth="1"/>
    <col min="21" max="21" width="7.85546875" style="12" customWidth="1"/>
    <col min="22" max="22" width="8.5703125" style="12" customWidth="1"/>
    <col min="23" max="16384" width="9.140625" style="12"/>
  </cols>
  <sheetData>
    <row r="1" spans="1:24" ht="11.25" customHeight="1"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4" ht="9" hidden="1" customHeight="1">
      <c r="O2" s="19"/>
      <c r="P2" s="19"/>
      <c r="Q2" s="19"/>
      <c r="R2" s="19"/>
      <c r="S2" s="19"/>
      <c r="T2" s="19"/>
      <c r="U2" s="19"/>
      <c r="V2" s="19"/>
      <c r="W2" s="19"/>
    </row>
    <row r="3" spans="1:24" ht="15.75" hidden="1" customHeight="1">
      <c r="B3" s="18"/>
      <c r="K3" s="19"/>
      <c r="U3" s="19"/>
      <c r="W3" s="19"/>
    </row>
    <row r="4" spans="1:24" ht="15.75">
      <c r="J4" s="20"/>
      <c r="K4" s="20"/>
      <c r="L4" s="20"/>
      <c r="M4" s="7"/>
    </row>
    <row r="5" spans="1:24" ht="22.5" customHeight="1">
      <c r="A5" s="2" t="s">
        <v>48</v>
      </c>
      <c r="B5" s="2">
        <v>1</v>
      </c>
      <c r="C5" s="2">
        <f>B5</f>
        <v>1</v>
      </c>
      <c r="D5" s="2">
        <f t="shared" ref="D5:V5" si="0">C5</f>
        <v>1</v>
      </c>
      <c r="E5" s="2">
        <f t="shared" si="0"/>
        <v>1</v>
      </c>
      <c r="F5" s="2">
        <f t="shared" si="0"/>
        <v>1</v>
      </c>
      <c r="G5" s="2">
        <f t="shared" si="0"/>
        <v>1</v>
      </c>
      <c r="H5" s="2">
        <f t="shared" si="0"/>
        <v>1</v>
      </c>
      <c r="I5" s="2">
        <f t="shared" si="0"/>
        <v>1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2">
        <f t="shared" si="0"/>
        <v>1</v>
      </c>
      <c r="O5" s="2">
        <f t="shared" si="0"/>
        <v>1</v>
      </c>
      <c r="P5" s="2">
        <f t="shared" si="0"/>
        <v>1</v>
      </c>
      <c r="Q5" s="2">
        <f t="shared" si="0"/>
        <v>1</v>
      </c>
      <c r="R5" s="2">
        <f t="shared" si="0"/>
        <v>1</v>
      </c>
      <c r="S5" s="2">
        <f t="shared" si="0"/>
        <v>1</v>
      </c>
      <c r="T5" s="2">
        <f t="shared" si="0"/>
        <v>1</v>
      </c>
      <c r="U5" s="2">
        <f t="shared" si="0"/>
        <v>1</v>
      </c>
      <c r="V5" s="2">
        <f t="shared" si="0"/>
        <v>1</v>
      </c>
    </row>
    <row r="6" spans="1:24" ht="21.75" customHeight="1">
      <c r="A6" s="2" t="s">
        <v>49</v>
      </c>
      <c r="B6" s="2">
        <v>1</v>
      </c>
      <c r="C6" s="2">
        <f>B6</f>
        <v>1</v>
      </c>
      <c r="D6" s="2">
        <f t="shared" ref="D6:V6" si="1">C6</f>
        <v>1</v>
      </c>
      <c r="E6" s="2">
        <f t="shared" si="1"/>
        <v>1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1</v>
      </c>
      <c r="K6" s="2">
        <f t="shared" si="1"/>
        <v>1</v>
      </c>
      <c r="L6" s="2">
        <f t="shared" si="1"/>
        <v>1</v>
      </c>
      <c r="M6" s="2">
        <f t="shared" si="1"/>
        <v>1</v>
      </c>
      <c r="N6" s="2">
        <f t="shared" si="1"/>
        <v>1</v>
      </c>
      <c r="O6" s="2">
        <f t="shared" si="1"/>
        <v>1</v>
      </c>
      <c r="P6" s="2">
        <f t="shared" si="1"/>
        <v>1</v>
      </c>
      <c r="Q6" s="2">
        <f t="shared" si="1"/>
        <v>1</v>
      </c>
      <c r="R6" s="2">
        <f t="shared" si="1"/>
        <v>1</v>
      </c>
      <c r="S6" s="2">
        <f t="shared" si="1"/>
        <v>1</v>
      </c>
      <c r="T6" s="2">
        <f t="shared" si="1"/>
        <v>1</v>
      </c>
      <c r="U6" s="2">
        <f t="shared" si="1"/>
        <v>1</v>
      </c>
      <c r="V6" s="2">
        <f t="shared" si="1"/>
        <v>1</v>
      </c>
    </row>
    <row r="7" spans="1:24" ht="20.25" customHeight="1">
      <c r="A7" s="81" t="s">
        <v>24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3"/>
    </row>
    <row r="8" spans="1:24" ht="63.75" customHeight="1">
      <c r="A8" s="1"/>
      <c r="B8" s="13" t="s">
        <v>73</v>
      </c>
      <c r="C8" s="17" t="s">
        <v>34</v>
      </c>
      <c r="D8" s="17" t="s">
        <v>30</v>
      </c>
      <c r="E8" s="13" t="s">
        <v>3</v>
      </c>
      <c r="F8" s="13" t="s">
        <v>4</v>
      </c>
      <c r="G8" s="13" t="s">
        <v>53</v>
      </c>
      <c r="H8" s="13" t="s">
        <v>0</v>
      </c>
      <c r="I8" s="13" t="s">
        <v>6</v>
      </c>
      <c r="J8" s="13" t="s">
        <v>2</v>
      </c>
      <c r="K8" s="13" t="s">
        <v>1</v>
      </c>
      <c r="L8" s="13" t="s">
        <v>20</v>
      </c>
      <c r="M8" s="13" t="s">
        <v>14</v>
      </c>
      <c r="N8" s="13" t="s">
        <v>42</v>
      </c>
      <c r="O8" s="13" t="s">
        <v>5</v>
      </c>
      <c r="P8" s="13" t="s">
        <v>17</v>
      </c>
      <c r="Q8" s="13" t="s">
        <v>44</v>
      </c>
      <c r="R8" s="13" t="s">
        <v>37</v>
      </c>
      <c r="S8" s="13" t="s">
        <v>101</v>
      </c>
      <c r="T8" s="13" t="s">
        <v>43</v>
      </c>
      <c r="U8" s="13" t="s">
        <v>15</v>
      </c>
      <c r="V8" s="13" t="s">
        <v>21</v>
      </c>
    </row>
    <row r="9" spans="1:24" ht="19.5" customHeight="1">
      <c r="A9" s="3" t="s">
        <v>28</v>
      </c>
      <c r="B9" s="13"/>
      <c r="C9" s="17"/>
      <c r="D9" s="17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4" ht="15.75">
      <c r="A10" s="39" t="s">
        <v>72</v>
      </c>
      <c r="B10" s="1">
        <v>20</v>
      </c>
      <c r="C10" s="1"/>
      <c r="D10" s="1">
        <v>113</v>
      </c>
      <c r="E10" s="1"/>
      <c r="F10" s="1"/>
      <c r="G10" s="1"/>
      <c r="H10" s="1"/>
      <c r="I10" s="1">
        <v>5</v>
      </c>
      <c r="J10" s="1"/>
      <c r="K10" s="1"/>
      <c r="L10" s="1"/>
      <c r="M10" s="1"/>
      <c r="N10" s="3"/>
      <c r="O10" s="3"/>
      <c r="P10" s="3"/>
      <c r="Q10" s="3"/>
      <c r="R10" s="3"/>
      <c r="S10" s="3"/>
      <c r="T10" s="3"/>
      <c r="U10" s="1">
        <v>3</v>
      </c>
      <c r="V10" s="1"/>
      <c r="W10" s="12">
        <v>200</v>
      </c>
    </row>
    <row r="11" spans="1:24" ht="15.75">
      <c r="A11" s="3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4" ht="15.75">
      <c r="A12" s="39" t="s">
        <v>31</v>
      </c>
      <c r="B12" s="1"/>
      <c r="C12" s="1"/>
      <c r="D12" s="1">
        <v>122</v>
      </c>
      <c r="E12" s="1"/>
      <c r="F12" s="1"/>
      <c r="G12" s="1"/>
      <c r="H12" s="1"/>
      <c r="I12" s="1">
        <v>12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v>2.2000000000000002</v>
      </c>
      <c r="W12" s="21"/>
    </row>
    <row r="13" spans="1:24" ht="15.75">
      <c r="A13" s="4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4" ht="15.75">
      <c r="A14" s="41" t="s">
        <v>32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v>113</v>
      </c>
      <c r="M14" s="1"/>
      <c r="N14" s="1"/>
      <c r="O14" s="1"/>
      <c r="P14" s="1"/>
      <c r="Q14" s="1"/>
      <c r="R14" s="1"/>
      <c r="S14" s="1"/>
      <c r="T14" s="1"/>
      <c r="U14" s="1"/>
      <c r="V14" s="1"/>
      <c r="X14" s="21"/>
    </row>
    <row r="15" spans="1:24" ht="15.75">
      <c r="A15" s="4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X15" s="21"/>
    </row>
    <row r="16" spans="1:24" ht="15.75">
      <c r="A16" s="40" t="s">
        <v>50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v>60</v>
      </c>
      <c r="P16" s="1"/>
      <c r="Q16" s="1"/>
      <c r="R16" s="1"/>
      <c r="S16" s="1"/>
      <c r="T16" s="1"/>
      <c r="U16" s="1"/>
      <c r="V16" s="1"/>
      <c r="W16" s="21"/>
      <c r="X16" s="21"/>
    </row>
    <row r="17" spans="1:26" ht="15.75">
      <c r="A17" s="4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6" ht="15.75">
      <c r="A18" s="41" t="s">
        <v>33</v>
      </c>
      <c r="B18" s="1"/>
      <c r="C18" s="1">
        <v>20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1"/>
      <c r="X18" s="21"/>
    </row>
    <row r="19" spans="1:26" ht="18.75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35"/>
    </row>
    <row r="20" spans="1:26" ht="15" customHeight="1">
      <c r="A20" s="38" t="s">
        <v>97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3">
        <v>20</v>
      </c>
      <c r="T20" s="1"/>
      <c r="U20" s="1"/>
      <c r="V20" s="1"/>
    </row>
    <row r="21" spans="1:26" ht="15.75" hidden="1">
      <c r="A21" s="3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6" ht="15.75">
      <c r="A22" s="23" t="s">
        <v>7</v>
      </c>
      <c r="B22" s="23">
        <f>SUM(B10:B20)</f>
        <v>20</v>
      </c>
      <c r="C22" s="23">
        <f t="shared" ref="C22:V22" si="2">SUM(C10:C20)</f>
        <v>20</v>
      </c>
      <c r="D22" s="23">
        <f t="shared" si="2"/>
        <v>235</v>
      </c>
      <c r="E22" s="23">
        <f t="shared" si="2"/>
        <v>0</v>
      </c>
      <c r="F22" s="23">
        <f t="shared" si="2"/>
        <v>0</v>
      </c>
      <c r="G22" s="23">
        <f t="shared" si="2"/>
        <v>0</v>
      </c>
      <c r="H22" s="23">
        <f t="shared" si="2"/>
        <v>0</v>
      </c>
      <c r="I22" s="23">
        <f t="shared" si="2"/>
        <v>17</v>
      </c>
      <c r="J22" s="23">
        <f t="shared" si="2"/>
        <v>0</v>
      </c>
      <c r="K22" s="23">
        <f t="shared" si="2"/>
        <v>0</v>
      </c>
      <c r="L22" s="23">
        <f t="shared" si="2"/>
        <v>113</v>
      </c>
      <c r="M22" s="23">
        <f t="shared" si="2"/>
        <v>0</v>
      </c>
      <c r="N22" s="23">
        <f t="shared" si="2"/>
        <v>0</v>
      </c>
      <c r="O22" s="23">
        <f t="shared" si="2"/>
        <v>60</v>
      </c>
      <c r="P22" s="23">
        <f t="shared" si="2"/>
        <v>0</v>
      </c>
      <c r="Q22" s="23">
        <f t="shared" si="2"/>
        <v>0</v>
      </c>
      <c r="R22" s="23">
        <f t="shared" si="2"/>
        <v>0</v>
      </c>
      <c r="S22" s="23">
        <f t="shared" si="2"/>
        <v>20</v>
      </c>
      <c r="T22" s="23">
        <f t="shared" si="2"/>
        <v>0</v>
      </c>
      <c r="U22" s="23">
        <f t="shared" si="2"/>
        <v>3</v>
      </c>
      <c r="V22" s="23">
        <f t="shared" si="2"/>
        <v>2.2000000000000002</v>
      </c>
    </row>
    <row r="23" spans="1:26" ht="23.25" customHeight="1">
      <c r="A23" s="26" t="s">
        <v>45</v>
      </c>
      <c r="B23" s="24">
        <f t="shared" ref="B23:N23" si="3">B22*B5/1000</f>
        <v>0.02</v>
      </c>
      <c r="C23" s="24">
        <f t="shared" si="3"/>
        <v>0.02</v>
      </c>
      <c r="D23" s="24">
        <f t="shared" si="3"/>
        <v>0.23499999999999999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1.7000000000000001E-2</v>
      </c>
      <c r="J23" s="24">
        <f t="shared" si="3"/>
        <v>0</v>
      </c>
      <c r="K23" s="24">
        <f t="shared" si="3"/>
        <v>0</v>
      </c>
      <c r="L23" s="24">
        <f t="shared" si="3"/>
        <v>0.113</v>
      </c>
      <c r="M23" s="24">
        <f t="shared" si="3"/>
        <v>0</v>
      </c>
      <c r="N23" s="24">
        <f t="shared" si="3"/>
        <v>0</v>
      </c>
      <c r="O23" s="24">
        <f>O22*O5/560</f>
        <v>0.10714285714285714</v>
      </c>
      <c r="P23" s="24">
        <f t="shared" ref="P23:U23" si="4">P22*P5/1000</f>
        <v>0</v>
      </c>
      <c r="Q23" s="24">
        <f t="shared" si="4"/>
        <v>0</v>
      </c>
      <c r="R23" s="24">
        <f t="shared" si="4"/>
        <v>0</v>
      </c>
      <c r="S23" s="24">
        <f t="shared" si="4"/>
        <v>0.02</v>
      </c>
      <c r="T23" s="24">
        <f t="shared" si="4"/>
        <v>0</v>
      </c>
      <c r="U23" s="24">
        <f t="shared" si="4"/>
        <v>3.0000000000000001E-3</v>
      </c>
      <c r="V23" s="24">
        <f>V22*V5/100</f>
        <v>2.2000000000000002E-2</v>
      </c>
    </row>
    <row r="24" spans="1:26" ht="0.75" hidden="1" customHeight="1">
      <c r="A24" s="23" t="s">
        <v>40</v>
      </c>
      <c r="B24" s="24">
        <v>70</v>
      </c>
      <c r="C24" s="24">
        <v>460</v>
      </c>
      <c r="D24" s="24">
        <v>125</v>
      </c>
      <c r="E24" s="24">
        <v>280</v>
      </c>
      <c r="F24" s="24">
        <v>20</v>
      </c>
      <c r="G24" s="24">
        <v>630</v>
      </c>
      <c r="H24" s="24">
        <v>55</v>
      </c>
      <c r="I24" s="24">
        <v>90</v>
      </c>
      <c r="J24" s="24">
        <v>45</v>
      </c>
      <c r="K24" s="24">
        <v>60</v>
      </c>
      <c r="L24" s="24">
        <v>140</v>
      </c>
      <c r="M24" s="24">
        <v>70</v>
      </c>
      <c r="N24" s="24">
        <v>330</v>
      </c>
      <c r="O24" s="24">
        <v>30</v>
      </c>
      <c r="P24" s="24">
        <v>120</v>
      </c>
      <c r="Q24" s="24">
        <v>40</v>
      </c>
      <c r="R24" s="24">
        <v>350</v>
      </c>
      <c r="S24" s="24">
        <v>220</v>
      </c>
      <c r="T24" s="24">
        <v>165</v>
      </c>
      <c r="U24" s="24">
        <v>800</v>
      </c>
      <c r="V24" s="24">
        <v>140</v>
      </c>
      <c r="W24" s="11"/>
    </row>
    <row r="25" spans="1:26" ht="1.5" hidden="1" customHeight="1">
      <c r="A25" s="23" t="s">
        <v>41</v>
      </c>
      <c r="B25" s="24">
        <f>B23*B24</f>
        <v>1.4000000000000001</v>
      </c>
      <c r="C25" s="24">
        <f t="shared" ref="C25:V25" si="5">C23*C24</f>
        <v>9.2000000000000011</v>
      </c>
      <c r="D25" s="24">
        <f t="shared" si="5"/>
        <v>29.375</v>
      </c>
      <c r="E25" s="24">
        <f t="shared" si="5"/>
        <v>0</v>
      </c>
      <c r="F25" s="24">
        <f t="shared" si="5"/>
        <v>0</v>
      </c>
      <c r="G25" s="24">
        <f t="shared" si="5"/>
        <v>0</v>
      </c>
      <c r="H25" s="24">
        <f t="shared" si="5"/>
        <v>0</v>
      </c>
      <c r="I25" s="24">
        <f t="shared" si="5"/>
        <v>1.53</v>
      </c>
      <c r="J25" s="24">
        <f t="shared" si="5"/>
        <v>0</v>
      </c>
      <c r="K25" s="24">
        <f t="shared" si="5"/>
        <v>0</v>
      </c>
      <c r="L25" s="24">
        <f t="shared" si="5"/>
        <v>15.82</v>
      </c>
      <c r="M25" s="24">
        <f t="shared" si="5"/>
        <v>0</v>
      </c>
      <c r="N25" s="24">
        <f t="shared" si="5"/>
        <v>0</v>
      </c>
      <c r="O25" s="24">
        <f t="shared" si="5"/>
        <v>3.214285714285714</v>
      </c>
      <c r="P25" s="24">
        <f t="shared" si="5"/>
        <v>0</v>
      </c>
      <c r="Q25" s="24">
        <f t="shared" si="5"/>
        <v>0</v>
      </c>
      <c r="R25" s="24">
        <f t="shared" si="5"/>
        <v>0</v>
      </c>
      <c r="S25" s="24">
        <f t="shared" si="5"/>
        <v>4.4000000000000004</v>
      </c>
      <c r="T25" s="24">
        <f t="shared" si="5"/>
        <v>0</v>
      </c>
      <c r="U25" s="24">
        <f t="shared" si="5"/>
        <v>2.4</v>
      </c>
      <c r="V25" s="24">
        <f t="shared" si="5"/>
        <v>3.0800000000000005</v>
      </c>
      <c r="W25" s="11">
        <f>SUM(B25:V25)</f>
        <v>70.419285714285721</v>
      </c>
      <c r="X25" s="22">
        <f>W25/V5</f>
        <v>70.419285714285721</v>
      </c>
      <c r="Z25" s="11"/>
    </row>
    <row r="26" spans="1:26" ht="16.5" customHeight="1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1"/>
      <c r="X26" s="25"/>
    </row>
    <row r="27" spans="1:26" ht="15.75">
      <c r="A27" s="15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6" ht="15.7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6" ht="22.5" customHeight="1">
      <c r="A29" s="4" t="s">
        <v>118</v>
      </c>
      <c r="B29" s="1"/>
      <c r="C29" s="1"/>
      <c r="D29" s="1"/>
      <c r="E29" s="1">
        <v>6</v>
      </c>
      <c r="F29" s="1">
        <v>0.3</v>
      </c>
      <c r="G29" s="1">
        <v>20</v>
      </c>
      <c r="H29" s="1">
        <v>100</v>
      </c>
      <c r="I29" s="1"/>
      <c r="J29" s="1">
        <v>12</v>
      </c>
      <c r="K29" s="1">
        <v>12</v>
      </c>
      <c r="L29" s="1"/>
      <c r="M29" s="1"/>
      <c r="N29" s="1"/>
      <c r="O29" s="1"/>
      <c r="P29" s="1">
        <v>6</v>
      </c>
      <c r="Q29" s="1"/>
      <c r="R29" s="1"/>
      <c r="S29" s="1"/>
      <c r="T29" s="1">
        <v>2.5</v>
      </c>
      <c r="U29" s="1"/>
      <c r="V29" s="1"/>
      <c r="W29" s="28">
        <v>250</v>
      </c>
    </row>
    <row r="30" spans="1:26" ht="15.7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6" ht="18.75" customHeight="1">
      <c r="A31" s="4" t="s">
        <v>112</v>
      </c>
      <c r="B31" s="1"/>
      <c r="C31" s="1"/>
      <c r="D31" s="1"/>
      <c r="E31" s="1">
        <v>12</v>
      </c>
      <c r="F31" s="1">
        <v>0.24</v>
      </c>
      <c r="G31" s="1"/>
      <c r="H31" s="1"/>
      <c r="I31" s="1"/>
      <c r="J31" s="1">
        <v>18</v>
      </c>
      <c r="K31" s="1">
        <v>20</v>
      </c>
      <c r="L31" s="1"/>
      <c r="M31" s="1"/>
      <c r="N31" s="1">
        <v>70</v>
      </c>
      <c r="O31" s="1"/>
      <c r="P31" s="1"/>
      <c r="Q31" s="1">
        <v>4</v>
      </c>
      <c r="R31" s="1"/>
      <c r="S31" s="1"/>
      <c r="T31" s="1">
        <v>5</v>
      </c>
      <c r="U31" s="1"/>
      <c r="V31" s="1"/>
      <c r="W31" s="28">
        <v>90</v>
      </c>
    </row>
    <row r="32" spans="1:26" ht="15.7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8"/>
    </row>
    <row r="33" spans="1:26" ht="31.5">
      <c r="A33" s="4" t="s">
        <v>54</v>
      </c>
      <c r="B33" s="1"/>
      <c r="C33" s="1"/>
      <c r="D33" s="1"/>
      <c r="E33" s="1"/>
      <c r="F33" s="1">
        <v>1</v>
      </c>
      <c r="G33" s="1"/>
      <c r="H33" s="1"/>
      <c r="I33" s="1"/>
      <c r="J33" s="1"/>
      <c r="K33" s="1"/>
      <c r="L33" s="1"/>
      <c r="M33" s="1">
        <v>40</v>
      </c>
      <c r="N33" s="1"/>
      <c r="O33" s="1"/>
      <c r="P33" s="1"/>
      <c r="Q33" s="1"/>
      <c r="R33" s="1"/>
      <c r="S33" s="1"/>
      <c r="T33" s="1"/>
      <c r="U33" s="1">
        <v>5</v>
      </c>
      <c r="V33" s="1"/>
      <c r="W33" s="28">
        <v>150</v>
      </c>
    </row>
    <row r="34" spans="1:26" ht="15.7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8"/>
    </row>
    <row r="35" spans="1:26" ht="31.5">
      <c r="A35" s="4" t="s">
        <v>36</v>
      </c>
      <c r="B35" s="1"/>
      <c r="C35" s="1"/>
      <c r="D35" s="1"/>
      <c r="E35" s="1"/>
      <c r="F35" s="1"/>
      <c r="G35" s="1"/>
      <c r="H35" s="1"/>
      <c r="I35" s="1">
        <v>16</v>
      </c>
      <c r="J35" s="1"/>
      <c r="K35" s="1"/>
      <c r="L35" s="1"/>
      <c r="M35" s="1"/>
      <c r="N35" s="1"/>
      <c r="O35" s="1"/>
      <c r="P35" s="1"/>
      <c r="Q35" s="1"/>
      <c r="R35" s="1">
        <v>33</v>
      </c>
      <c r="S35" s="1"/>
      <c r="T35" s="1"/>
      <c r="U35" s="1"/>
      <c r="V35" s="1"/>
    </row>
    <row r="36" spans="1:26" ht="15.7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15.75">
      <c r="A37" s="4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60</v>
      </c>
      <c r="P37" s="1"/>
      <c r="Q37" s="1"/>
      <c r="R37" s="1"/>
      <c r="S37" s="1"/>
      <c r="T37" s="1"/>
      <c r="U37" s="1"/>
      <c r="V37" s="1"/>
    </row>
    <row r="38" spans="1:26" ht="15.7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5.75">
      <c r="A39" s="1" t="s">
        <v>7</v>
      </c>
      <c r="B39" s="5">
        <f>SUM(B29:B37)</f>
        <v>0</v>
      </c>
      <c r="C39" s="5">
        <f t="shared" ref="C39:V39" si="6">SUM(C29:C37)</f>
        <v>0</v>
      </c>
      <c r="D39" s="5">
        <f t="shared" si="6"/>
        <v>0</v>
      </c>
      <c r="E39" s="5">
        <f t="shared" si="6"/>
        <v>18</v>
      </c>
      <c r="F39" s="5">
        <f t="shared" si="6"/>
        <v>1.54</v>
      </c>
      <c r="G39" s="5">
        <f t="shared" si="6"/>
        <v>20</v>
      </c>
      <c r="H39" s="5">
        <f t="shared" si="6"/>
        <v>100</v>
      </c>
      <c r="I39" s="5">
        <f t="shared" si="6"/>
        <v>16</v>
      </c>
      <c r="J39" s="5">
        <f t="shared" si="6"/>
        <v>30</v>
      </c>
      <c r="K39" s="5">
        <f t="shared" si="6"/>
        <v>32</v>
      </c>
      <c r="L39" s="5">
        <f t="shared" si="6"/>
        <v>0</v>
      </c>
      <c r="M39" s="5">
        <f t="shared" si="6"/>
        <v>40</v>
      </c>
      <c r="N39" s="5">
        <f t="shared" si="6"/>
        <v>70</v>
      </c>
      <c r="O39" s="5">
        <f t="shared" si="6"/>
        <v>60</v>
      </c>
      <c r="P39" s="5">
        <f t="shared" si="6"/>
        <v>6</v>
      </c>
      <c r="Q39" s="5">
        <f t="shared" si="6"/>
        <v>4</v>
      </c>
      <c r="R39" s="5">
        <f t="shared" si="6"/>
        <v>33</v>
      </c>
      <c r="S39" s="5">
        <f t="shared" si="6"/>
        <v>0</v>
      </c>
      <c r="T39" s="5">
        <f t="shared" si="6"/>
        <v>7.5</v>
      </c>
      <c r="U39" s="5">
        <f t="shared" si="6"/>
        <v>5</v>
      </c>
      <c r="V39" s="5">
        <f t="shared" si="6"/>
        <v>0</v>
      </c>
    </row>
    <row r="40" spans="1:26" ht="15.75">
      <c r="A40" s="1" t="s">
        <v>46</v>
      </c>
      <c r="B40" s="5">
        <f t="shared" ref="B40:N40" si="7">B39*B6/1000</f>
        <v>0</v>
      </c>
      <c r="C40" s="5">
        <f t="shared" si="7"/>
        <v>0</v>
      </c>
      <c r="D40" s="5">
        <f t="shared" si="7"/>
        <v>0</v>
      </c>
      <c r="E40" s="5">
        <f t="shared" si="7"/>
        <v>1.7999999999999999E-2</v>
      </c>
      <c r="F40" s="5">
        <f t="shared" si="7"/>
        <v>1.5400000000000001E-3</v>
      </c>
      <c r="G40" s="5">
        <f t="shared" si="7"/>
        <v>0.02</v>
      </c>
      <c r="H40" s="5">
        <f t="shared" si="7"/>
        <v>0.1</v>
      </c>
      <c r="I40" s="5">
        <f t="shared" si="7"/>
        <v>1.6E-2</v>
      </c>
      <c r="J40" s="5">
        <f t="shared" si="7"/>
        <v>0.03</v>
      </c>
      <c r="K40" s="5">
        <f t="shared" si="7"/>
        <v>3.2000000000000001E-2</v>
      </c>
      <c r="L40" s="5">
        <f t="shared" si="7"/>
        <v>0</v>
      </c>
      <c r="M40" s="5">
        <f t="shared" si="7"/>
        <v>0.04</v>
      </c>
      <c r="N40" s="5">
        <f t="shared" si="7"/>
        <v>7.0000000000000007E-2</v>
      </c>
      <c r="O40" s="5">
        <f>O39*O6/560</f>
        <v>0.10714285714285714</v>
      </c>
      <c r="P40" s="5">
        <f t="shared" ref="P40:U40" si="8">P39*P6/1000</f>
        <v>6.0000000000000001E-3</v>
      </c>
      <c r="Q40" s="5">
        <f t="shared" si="8"/>
        <v>4.0000000000000001E-3</v>
      </c>
      <c r="R40" s="5">
        <f t="shared" si="8"/>
        <v>3.3000000000000002E-2</v>
      </c>
      <c r="S40" s="5">
        <f t="shared" si="8"/>
        <v>0</v>
      </c>
      <c r="T40" s="5">
        <f t="shared" si="8"/>
        <v>7.4999999999999997E-3</v>
      </c>
      <c r="U40" s="5">
        <f t="shared" si="8"/>
        <v>5.0000000000000001E-3</v>
      </c>
      <c r="V40" s="5">
        <f>V39*V6/100</f>
        <v>0</v>
      </c>
      <c r="W40" s="11"/>
    </row>
    <row r="41" spans="1:26" ht="15" customHeight="1">
      <c r="A41" s="1" t="s">
        <v>8</v>
      </c>
      <c r="B41" s="5">
        <f>B24</f>
        <v>70</v>
      </c>
      <c r="C41" s="5">
        <f t="shared" ref="C41:V41" si="9">C24</f>
        <v>460</v>
      </c>
      <c r="D41" s="5">
        <f t="shared" si="9"/>
        <v>125</v>
      </c>
      <c r="E41" s="5">
        <f t="shared" si="9"/>
        <v>280</v>
      </c>
      <c r="F41" s="5">
        <f t="shared" si="9"/>
        <v>20</v>
      </c>
      <c r="G41" s="5">
        <f t="shared" si="9"/>
        <v>630</v>
      </c>
      <c r="H41" s="5">
        <f t="shared" si="9"/>
        <v>55</v>
      </c>
      <c r="I41" s="5">
        <f t="shared" si="9"/>
        <v>90</v>
      </c>
      <c r="J41" s="5">
        <f t="shared" si="9"/>
        <v>45</v>
      </c>
      <c r="K41" s="5">
        <f t="shared" si="9"/>
        <v>60</v>
      </c>
      <c r="L41" s="5">
        <f t="shared" si="9"/>
        <v>140</v>
      </c>
      <c r="M41" s="5">
        <f t="shared" si="9"/>
        <v>70</v>
      </c>
      <c r="N41" s="5">
        <f t="shared" si="9"/>
        <v>330</v>
      </c>
      <c r="O41" s="5">
        <f t="shared" si="9"/>
        <v>30</v>
      </c>
      <c r="P41" s="5">
        <f t="shared" si="9"/>
        <v>120</v>
      </c>
      <c r="Q41" s="5">
        <f t="shared" si="9"/>
        <v>40</v>
      </c>
      <c r="R41" s="5">
        <f t="shared" si="9"/>
        <v>350</v>
      </c>
      <c r="S41" s="5">
        <f t="shared" si="9"/>
        <v>220</v>
      </c>
      <c r="T41" s="5">
        <f t="shared" si="9"/>
        <v>165</v>
      </c>
      <c r="U41" s="5">
        <f t="shared" si="9"/>
        <v>800</v>
      </c>
      <c r="V41" s="5">
        <f t="shared" si="9"/>
        <v>140</v>
      </c>
    </row>
    <row r="42" spans="1:26" ht="18.75" hidden="1" customHeight="1">
      <c r="A42" s="1" t="s">
        <v>9</v>
      </c>
      <c r="B42" s="5">
        <f>B40*B41</f>
        <v>0</v>
      </c>
      <c r="C42" s="5">
        <f t="shared" ref="C42:V42" si="10">C40*C41</f>
        <v>0</v>
      </c>
      <c r="D42" s="5">
        <f t="shared" si="10"/>
        <v>0</v>
      </c>
      <c r="E42" s="5">
        <f t="shared" si="10"/>
        <v>5.04</v>
      </c>
      <c r="F42" s="5">
        <f t="shared" si="10"/>
        <v>3.0800000000000001E-2</v>
      </c>
      <c r="G42" s="5">
        <f t="shared" si="10"/>
        <v>12.6</v>
      </c>
      <c r="H42" s="5">
        <f t="shared" si="10"/>
        <v>5.5</v>
      </c>
      <c r="I42" s="5">
        <f t="shared" si="10"/>
        <v>1.44</v>
      </c>
      <c r="J42" s="5">
        <f t="shared" si="10"/>
        <v>1.3499999999999999</v>
      </c>
      <c r="K42" s="5">
        <f t="shared" si="10"/>
        <v>1.92</v>
      </c>
      <c r="L42" s="5">
        <f t="shared" si="10"/>
        <v>0</v>
      </c>
      <c r="M42" s="5">
        <f t="shared" si="10"/>
        <v>2.8000000000000003</v>
      </c>
      <c r="N42" s="5">
        <f t="shared" si="10"/>
        <v>23.1</v>
      </c>
      <c r="O42" s="5">
        <f t="shared" si="10"/>
        <v>3.214285714285714</v>
      </c>
      <c r="P42" s="5">
        <f t="shared" si="10"/>
        <v>0.72</v>
      </c>
      <c r="Q42" s="5">
        <f t="shared" si="10"/>
        <v>0.16</v>
      </c>
      <c r="R42" s="5">
        <f t="shared" ref="R42:S42" si="11">R40*R41</f>
        <v>11.55</v>
      </c>
      <c r="S42" s="5">
        <f t="shared" si="11"/>
        <v>0</v>
      </c>
      <c r="T42" s="5">
        <f t="shared" si="10"/>
        <v>1.2375</v>
      </c>
      <c r="U42" s="5">
        <f t="shared" si="10"/>
        <v>4</v>
      </c>
      <c r="V42" s="5">
        <f t="shared" si="10"/>
        <v>0</v>
      </c>
      <c r="W42" s="11"/>
      <c r="X42" s="22"/>
      <c r="Y42" s="11"/>
    </row>
    <row r="43" spans="1:26" ht="15.75">
      <c r="A43" s="31" t="s">
        <v>86</v>
      </c>
      <c r="B43" s="30">
        <f>B23+B40</f>
        <v>0.02</v>
      </c>
      <c r="C43" s="30">
        <f t="shared" ref="C43:V43" si="12">C23+C40</f>
        <v>0.02</v>
      </c>
      <c r="D43" s="30">
        <f t="shared" si="12"/>
        <v>0.23499999999999999</v>
      </c>
      <c r="E43" s="30">
        <f t="shared" si="12"/>
        <v>1.7999999999999999E-2</v>
      </c>
      <c r="F43" s="30">
        <f t="shared" si="12"/>
        <v>1.5400000000000001E-3</v>
      </c>
      <c r="G43" s="30">
        <f t="shared" si="12"/>
        <v>0.02</v>
      </c>
      <c r="H43" s="30">
        <f t="shared" si="12"/>
        <v>0.1</v>
      </c>
      <c r="I43" s="30">
        <f t="shared" si="12"/>
        <v>3.3000000000000002E-2</v>
      </c>
      <c r="J43" s="30">
        <f t="shared" si="12"/>
        <v>0.03</v>
      </c>
      <c r="K43" s="30">
        <f t="shared" si="12"/>
        <v>3.2000000000000001E-2</v>
      </c>
      <c r="L43" s="30">
        <f t="shared" si="12"/>
        <v>0.113</v>
      </c>
      <c r="M43" s="30">
        <f t="shared" si="12"/>
        <v>0.04</v>
      </c>
      <c r="N43" s="30">
        <f t="shared" si="12"/>
        <v>7.0000000000000007E-2</v>
      </c>
      <c r="O43" s="30">
        <f t="shared" si="12"/>
        <v>0.21428571428571427</v>
      </c>
      <c r="P43" s="30">
        <f t="shared" si="12"/>
        <v>6.0000000000000001E-3</v>
      </c>
      <c r="Q43" s="30">
        <f t="shared" si="12"/>
        <v>4.0000000000000001E-3</v>
      </c>
      <c r="R43" s="30">
        <f t="shared" si="12"/>
        <v>3.3000000000000002E-2</v>
      </c>
      <c r="S43" s="30">
        <f t="shared" si="12"/>
        <v>0.02</v>
      </c>
      <c r="T43" s="30">
        <f t="shared" si="12"/>
        <v>7.4999999999999997E-3</v>
      </c>
      <c r="U43" s="30">
        <f t="shared" si="12"/>
        <v>8.0000000000000002E-3</v>
      </c>
      <c r="V43" s="30">
        <f t="shared" si="12"/>
        <v>2.2000000000000002E-2</v>
      </c>
      <c r="W43" s="34"/>
      <c r="X43" s="25"/>
      <c r="Y43" s="11"/>
    </row>
    <row r="44" spans="1:26" ht="15.75">
      <c r="A44" s="1" t="s">
        <v>87</v>
      </c>
      <c r="B44" s="5">
        <f>B43*B41</f>
        <v>1.4000000000000001</v>
      </c>
      <c r="C44" s="5">
        <f t="shared" ref="C44:V44" si="13">C43*C41</f>
        <v>9.2000000000000011</v>
      </c>
      <c r="D44" s="5">
        <f t="shared" si="13"/>
        <v>29.375</v>
      </c>
      <c r="E44" s="5">
        <f t="shared" si="13"/>
        <v>5.04</v>
      </c>
      <c r="F44" s="5">
        <f t="shared" si="13"/>
        <v>3.0800000000000001E-2</v>
      </c>
      <c r="G44" s="5">
        <f t="shared" si="13"/>
        <v>12.6</v>
      </c>
      <c r="H44" s="5">
        <f t="shared" si="13"/>
        <v>5.5</v>
      </c>
      <c r="I44" s="5">
        <f t="shared" si="13"/>
        <v>2.97</v>
      </c>
      <c r="J44" s="5">
        <f t="shared" si="13"/>
        <v>1.3499999999999999</v>
      </c>
      <c r="K44" s="5">
        <f t="shared" si="13"/>
        <v>1.92</v>
      </c>
      <c r="L44" s="5">
        <f t="shared" si="13"/>
        <v>15.82</v>
      </c>
      <c r="M44" s="5">
        <f t="shared" si="13"/>
        <v>2.8000000000000003</v>
      </c>
      <c r="N44" s="5">
        <f t="shared" si="13"/>
        <v>23.1</v>
      </c>
      <c r="O44" s="5">
        <f t="shared" si="13"/>
        <v>6.4285714285714279</v>
      </c>
      <c r="P44" s="5">
        <f t="shared" si="13"/>
        <v>0.72</v>
      </c>
      <c r="Q44" s="5">
        <f t="shared" si="13"/>
        <v>0.16</v>
      </c>
      <c r="R44" s="5">
        <f t="shared" si="13"/>
        <v>11.55</v>
      </c>
      <c r="S44" s="5">
        <f t="shared" si="13"/>
        <v>4.4000000000000004</v>
      </c>
      <c r="T44" s="5">
        <f t="shared" si="13"/>
        <v>1.2375</v>
      </c>
      <c r="U44" s="5">
        <f t="shared" si="13"/>
        <v>6.4</v>
      </c>
      <c r="V44" s="5">
        <f t="shared" si="13"/>
        <v>3.0800000000000005</v>
      </c>
      <c r="W44" s="11"/>
      <c r="Z44" s="11"/>
    </row>
    <row r="45" spans="1:26" ht="15.7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6" ht="15.75">
      <c r="A46" s="10" t="s">
        <v>25</v>
      </c>
      <c r="B46" s="10"/>
      <c r="D46" s="10" t="s">
        <v>26</v>
      </c>
      <c r="G46" s="10"/>
      <c r="O46" s="10" t="s">
        <v>27</v>
      </c>
      <c r="W46" s="11"/>
      <c r="X46" s="11"/>
    </row>
  </sheetData>
  <mergeCells count="1">
    <mergeCell ref="A7:V7"/>
  </mergeCells>
  <pageMargins left="0.15" right="0.28000000000000003" top="0.32" bottom="0.24" header="0.31496062992125984" footer="0.31496062992125984"/>
  <pageSetup paperSize="9" scale="67" orientation="landscape" r:id="rId1"/>
  <colBreaks count="1" manualBreakCount="1">
    <brk id="22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W44"/>
  <sheetViews>
    <sheetView topLeftCell="A10" zoomScale="68" zoomScaleNormal="68" zoomScaleSheetLayoutView="100" workbookViewId="0">
      <selection activeCell="Y16" sqref="Y16"/>
    </sheetView>
  </sheetViews>
  <sheetFormatPr defaultRowHeight="15"/>
  <cols>
    <col min="1" max="1" width="25.85546875" style="12" customWidth="1"/>
    <col min="2" max="2" width="9.7109375" style="12" hidden="1" customWidth="1"/>
    <col min="3" max="3" width="9.42578125" style="12" customWidth="1"/>
    <col min="4" max="4" width="9.140625" style="12" customWidth="1"/>
    <col min="5" max="5" width="7" style="12" customWidth="1"/>
    <col min="6" max="6" width="9.140625" style="12" customWidth="1"/>
    <col min="7" max="8" width="7.85546875" style="12" customWidth="1"/>
    <col min="9" max="9" width="8.7109375" style="12" customWidth="1"/>
    <col min="10" max="16" width="8.42578125" style="12" customWidth="1"/>
    <col min="17" max="18" width="7.85546875" style="12" customWidth="1"/>
    <col min="19" max="19" width="8.140625" style="12" customWidth="1"/>
    <col min="20" max="16384" width="9.140625" style="12"/>
  </cols>
  <sheetData>
    <row r="1" spans="1:21" ht="18.75"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ht="12.75" customHeight="1"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1" ht="18.75">
      <c r="B3" s="18"/>
      <c r="I3" s="19"/>
      <c r="Q3" s="19"/>
      <c r="R3" s="19"/>
      <c r="T3" s="19"/>
    </row>
    <row r="4" spans="1:21">
      <c r="I4" s="20"/>
    </row>
    <row r="5" spans="1:21" ht="15.75" customHeight="1">
      <c r="A5" s="2" t="s">
        <v>48</v>
      </c>
      <c r="B5" s="2">
        <v>1</v>
      </c>
      <c r="C5" s="2">
        <v>1</v>
      </c>
      <c r="D5" s="2">
        <f>C5</f>
        <v>1</v>
      </c>
      <c r="E5" s="2">
        <f t="shared" ref="E5:S5" si="0">D5</f>
        <v>1</v>
      </c>
      <c r="F5" s="2">
        <f t="shared" si="0"/>
        <v>1</v>
      </c>
      <c r="G5" s="2">
        <f t="shared" si="0"/>
        <v>1</v>
      </c>
      <c r="H5" s="2">
        <f t="shared" si="0"/>
        <v>1</v>
      </c>
      <c r="I5" s="2">
        <f t="shared" si="0"/>
        <v>1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2">
        <f t="shared" si="0"/>
        <v>1</v>
      </c>
      <c r="O5" s="2">
        <f t="shared" si="0"/>
        <v>1</v>
      </c>
      <c r="P5" s="2">
        <f t="shared" si="0"/>
        <v>1</v>
      </c>
      <c r="Q5" s="2">
        <f t="shared" si="0"/>
        <v>1</v>
      </c>
      <c r="R5" s="2">
        <f t="shared" si="0"/>
        <v>1</v>
      </c>
      <c r="S5" s="2">
        <f t="shared" si="0"/>
        <v>1</v>
      </c>
    </row>
    <row r="6" spans="1:21" ht="16.5" customHeight="1">
      <c r="A6" s="2" t="s">
        <v>49</v>
      </c>
      <c r="B6" s="2">
        <v>1</v>
      </c>
      <c r="C6" s="2">
        <v>1</v>
      </c>
      <c r="D6" s="2">
        <f>C6</f>
        <v>1</v>
      </c>
      <c r="E6" s="2">
        <f t="shared" ref="E6:S6" si="1">D6</f>
        <v>1</v>
      </c>
      <c r="F6" s="2">
        <f t="shared" si="1"/>
        <v>1</v>
      </c>
      <c r="G6" s="2">
        <f t="shared" si="1"/>
        <v>1</v>
      </c>
      <c r="H6" s="2">
        <f t="shared" si="1"/>
        <v>1</v>
      </c>
      <c r="I6" s="2">
        <f t="shared" si="1"/>
        <v>1</v>
      </c>
      <c r="J6" s="2">
        <f t="shared" si="1"/>
        <v>1</v>
      </c>
      <c r="K6" s="2">
        <f t="shared" si="1"/>
        <v>1</v>
      </c>
      <c r="L6" s="2">
        <f t="shared" si="1"/>
        <v>1</v>
      </c>
      <c r="M6" s="2">
        <f t="shared" si="1"/>
        <v>1</v>
      </c>
      <c r="N6" s="2">
        <f t="shared" si="1"/>
        <v>1</v>
      </c>
      <c r="O6" s="2">
        <f t="shared" si="1"/>
        <v>1</v>
      </c>
      <c r="P6" s="2">
        <f t="shared" si="1"/>
        <v>1</v>
      </c>
      <c r="Q6" s="2">
        <f t="shared" si="1"/>
        <v>1</v>
      </c>
      <c r="R6" s="2">
        <f t="shared" si="1"/>
        <v>1</v>
      </c>
      <c r="S6" s="2">
        <f t="shared" si="1"/>
        <v>1</v>
      </c>
    </row>
    <row r="7" spans="1:21" ht="17.25" customHeight="1">
      <c r="A7" s="80" t="s">
        <v>24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</row>
    <row r="8" spans="1:21" ht="81.75" customHeight="1">
      <c r="A8" s="1"/>
      <c r="B8" s="13" t="s">
        <v>22</v>
      </c>
      <c r="C8" s="17" t="s">
        <v>0</v>
      </c>
      <c r="D8" s="17" t="s">
        <v>30</v>
      </c>
      <c r="E8" s="13" t="s">
        <v>4</v>
      </c>
      <c r="F8" s="13" t="s">
        <v>3</v>
      </c>
      <c r="G8" s="13" t="s">
        <v>6</v>
      </c>
      <c r="H8" s="13" t="s">
        <v>2</v>
      </c>
      <c r="I8" s="13" t="s">
        <v>1</v>
      </c>
      <c r="J8" s="13" t="s">
        <v>5</v>
      </c>
      <c r="K8" s="13" t="s">
        <v>11</v>
      </c>
      <c r="L8" s="13" t="s">
        <v>16</v>
      </c>
      <c r="M8" s="13" t="s">
        <v>44</v>
      </c>
      <c r="N8" s="13" t="s">
        <v>43</v>
      </c>
      <c r="O8" s="13" t="s">
        <v>10</v>
      </c>
      <c r="P8" s="13" t="s">
        <v>67</v>
      </c>
      <c r="Q8" s="13" t="s">
        <v>15</v>
      </c>
      <c r="R8" s="13" t="s">
        <v>103</v>
      </c>
      <c r="S8" s="13" t="s">
        <v>53</v>
      </c>
    </row>
    <row r="9" spans="1:21" ht="19.5" customHeight="1">
      <c r="A9" s="3" t="s">
        <v>28</v>
      </c>
      <c r="B9" s="13"/>
      <c r="C9" s="17"/>
      <c r="D9" s="17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21" ht="28.5" customHeight="1">
      <c r="A10" s="4" t="s">
        <v>35</v>
      </c>
      <c r="B10" s="1"/>
      <c r="C10" s="1"/>
      <c r="D10" s="1"/>
      <c r="E10" s="1">
        <v>1</v>
      </c>
      <c r="F10" s="1"/>
      <c r="G10" s="1"/>
      <c r="H10" s="1"/>
      <c r="I10" s="1"/>
      <c r="J10" s="1"/>
      <c r="K10" s="1">
        <v>60.6</v>
      </c>
      <c r="L10" s="1"/>
      <c r="M10" s="1"/>
      <c r="N10" s="1"/>
      <c r="O10" s="1"/>
      <c r="P10" s="1"/>
      <c r="Q10" s="1">
        <v>5.3</v>
      </c>
      <c r="R10" s="1"/>
      <c r="S10" s="1"/>
      <c r="T10" s="28">
        <v>135</v>
      </c>
    </row>
    <row r="11" spans="1:21" ht="15.75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1" ht="17.25" customHeight="1">
      <c r="A12" s="4" t="s">
        <v>63</v>
      </c>
      <c r="B12" s="1"/>
      <c r="C12" s="1"/>
      <c r="D12" s="1"/>
      <c r="E12" s="1">
        <v>0.3</v>
      </c>
      <c r="F12" s="5">
        <v>3</v>
      </c>
      <c r="G12" s="1"/>
      <c r="H12" s="1">
        <v>12</v>
      </c>
      <c r="I12" s="1"/>
      <c r="J12" s="1"/>
      <c r="K12" s="1"/>
      <c r="L12" s="1"/>
      <c r="M12" s="1">
        <v>2</v>
      </c>
      <c r="N12" s="1">
        <v>3</v>
      </c>
      <c r="O12" s="1"/>
      <c r="P12" s="1"/>
      <c r="Q12" s="1"/>
      <c r="R12" s="1"/>
      <c r="S12" s="1">
        <v>79</v>
      </c>
      <c r="T12" s="21"/>
    </row>
    <row r="13" spans="1:21" ht="12" customHeight="1">
      <c r="A13" s="4"/>
      <c r="B13" s="1"/>
      <c r="C13" s="1"/>
      <c r="D13" s="1"/>
      <c r="E13" s="1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U13" s="21"/>
    </row>
    <row r="14" spans="1:21" ht="15.75">
      <c r="A14" s="4" t="s">
        <v>18</v>
      </c>
      <c r="B14" s="1"/>
      <c r="C14" s="1"/>
      <c r="D14" s="1"/>
      <c r="E14" s="1"/>
      <c r="F14" s="5"/>
      <c r="G14" s="1">
        <v>15</v>
      </c>
      <c r="H14" s="1"/>
      <c r="I14" s="1"/>
      <c r="J14" s="1"/>
      <c r="K14" s="1"/>
      <c r="L14" s="1"/>
      <c r="M14" s="1"/>
      <c r="N14" s="1"/>
      <c r="O14" s="1">
        <v>1</v>
      </c>
      <c r="P14" s="1"/>
      <c r="Q14" s="1"/>
      <c r="R14" s="1"/>
      <c r="S14" s="1"/>
      <c r="U14" s="21"/>
    </row>
    <row r="15" spans="1:21" ht="13.5" customHeight="1">
      <c r="A15" s="4"/>
      <c r="B15" s="1"/>
      <c r="C15" s="1"/>
      <c r="D15" s="1"/>
      <c r="E15" s="1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1" ht="18" customHeight="1">
      <c r="A16" s="4" t="s">
        <v>50</v>
      </c>
      <c r="B16" s="1"/>
      <c r="C16" s="1"/>
      <c r="D16" s="1"/>
      <c r="E16" s="1"/>
      <c r="F16" s="5"/>
      <c r="G16" s="1"/>
      <c r="H16" s="1"/>
      <c r="I16" s="1"/>
      <c r="J16" s="1">
        <v>60</v>
      </c>
      <c r="K16" s="1"/>
      <c r="L16" s="1"/>
      <c r="M16" s="1"/>
      <c r="N16" s="1"/>
      <c r="O16" s="1"/>
      <c r="P16" s="1"/>
      <c r="Q16" s="1"/>
      <c r="R16" s="1"/>
      <c r="S16" s="1"/>
    </row>
    <row r="17" spans="1:23" ht="13.5" customHeight="1">
      <c r="A17" s="4"/>
      <c r="B17" s="1"/>
      <c r="C17" s="1"/>
      <c r="D17" s="1"/>
      <c r="E17" s="1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23" ht="0.75" hidden="1" customHeight="1">
      <c r="A18" s="79"/>
      <c r="B18" s="9"/>
      <c r="C18" s="9"/>
      <c r="D18" s="9"/>
      <c r="E18" s="9"/>
      <c r="F18" s="1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"/>
      <c r="S18" s="1"/>
      <c r="T18" s="12">
        <v>50</v>
      </c>
    </row>
    <row r="19" spans="1:23" ht="15.75">
      <c r="A19" s="23" t="s">
        <v>7</v>
      </c>
      <c r="B19" s="23"/>
      <c r="C19" s="23">
        <f t="shared" ref="C19:S19" si="2">SUM(C10:C18)</f>
        <v>0</v>
      </c>
      <c r="D19" s="23">
        <f t="shared" si="2"/>
        <v>0</v>
      </c>
      <c r="E19" s="23">
        <f t="shared" si="2"/>
        <v>1.3</v>
      </c>
      <c r="F19" s="23">
        <f t="shared" si="2"/>
        <v>3</v>
      </c>
      <c r="G19" s="23">
        <f t="shared" si="2"/>
        <v>15</v>
      </c>
      <c r="H19" s="23">
        <f t="shared" si="2"/>
        <v>12</v>
      </c>
      <c r="I19" s="23">
        <f t="shared" si="2"/>
        <v>0</v>
      </c>
      <c r="J19" s="23">
        <f t="shared" si="2"/>
        <v>60</v>
      </c>
      <c r="K19" s="23">
        <f t="shared" si="2"/>
        <v>60.6</v>
      </c>
      <c r="L19" s="23">
        <f t="shared" si="2"/>
        <v>0</v>
      </c>
      <c r="M19" s="23">
        <f t="shared" si="2"/>
        <v>2</v>
      </c>
      <c r="N19" s="23">
        <f t="shared" si="2"/>
        <v>3</v>
      </c>
      <c r="O19" s="23">
        <f t="shared" si="2"/>
        <v>1</v>
      </c>
      <c r="P19" s="23">
        <f t="shared" si="2"/>
        <v>0</v>
      </c>
      <c r="Q19" s="23">
        <f t="shared" si="2"/>
        <v>5.3</v>
      </c>
      <c r="R19" s="23">
        <f t="shared" si="2"/>
        <v>0</v>
      </c>
      <c r="S19" s="23">
        <f t="shared" si="2"/>
        <v>79</v>
      </c>
    </row>
    <row r="20" spans="1:23" ht="24.75" customHeight="1">
      <c r="A20" s="26" t="s">
        <v>45</v>
      </c>
      <c r="B20" s="24"/>
      <c r="C20" s="24">
        <f>C19*C5/1000</f>
        <v>0</v>
      </c>
      <c r="D20" s="24">
        <f t="shared" ref="D20:S20" si="3">D19*D5/1000</f>
        <v>0</v>
      </c>
      <c r="E20" s="24">
        <f t="shared" si="3"/>
        <v>1.2999999999999999E-3</v>
      </c>
      <c r="F20" s="24">
        <f t="shared" si="3"/>
        <v>3.0000000000000001E-3</v>
      </c>
      <c r="G20" s="24">
        <f t="shared" si="3"/>
        <v>1.4999999999999999E-2</v>
      </c>
      <c r="H20" s="24">
        <f t="shared" si="3"/>
        <v>1.2E-2</v>
      </c>
      <c r="I20" s="24">
        <f t="shared" si="3"/>
        <v>0</v>
      </c>
      <c r="J20" s="24">
        <f>J19*J5/560</f>
        <v>0.10714285714285714</v>
      </c>
      <c r="K20" s="24">
        <f t="shared" si="3"/>
        <v>6.0600000000000001E-2</v>
      </c>
      <c r="L20" s="24">
        <f t="shared" si="3"/>
        <v>0</v>
      </c>
      <c r="M20" s="24">
        <f t="shared" si="3"/>
        <v>2E-3</v>
      </c>
      <c r="N20" s="24">
        <f t="shared" si="3"/>
        <v>3.0000000000000001E-3</v>
      </c>
      <c r="O20" s="24">
        <f>O19*O5/100</f>
        <v>0.01</v>
      </c>
      <c r="P20" s="24">
        <f>P19*P5/40</f>
        <v>0</v>
      </c>
      <c r="Q20" s="24">
        <f t="shared" si="3"/>
        <v>5.3E-3</v>
      </c>
      <c r="R20" s="24">
        <f t="shared" si="3"/>
        <v>0</v>
      </c>
      <c r="S20" s="24">
        <f t="shared" si="3"/>
        <v>7.9000000000000001E-2</v>
      </c>
    </row>
    <row r="21" spans="1:23" ht="25.5" hidden="1" customHeight="1">
      <c r="A21" s="23" t="s">
        <v>40</v>
      </c>
      <c r="B21" s="24"/>
      <c r="C21" s="24">
        <v>55</v>
      </c>
      <c r="D21" s="24">
        <v>125</v>
      </c>
      <c r="E21" s="24">
        <v>20</v>
      </c>
      <c r="F21" s="24">
        <v>280</v>
      </c>
      <c r="G21" s="24">
        <v>90</v>
      </c>
      <c r="H21" s="24">
        <v>45</v>
      </c>
      <c r="I21" s="24">
        <v>60</v>
      </c>
      <c r="J21" s="24">
        <v>30</v>
      </c>
      <c r="K21" s="24">
        <v>140</v>
      </c>
      <c r="L21" s="24">
        <v>80</v>
      </c>
      <c r="M21" s="24">
        <v>40</v>
      </c>
      <c r="N21" s="24">
        <v>165</v>
      </c>
      <c r="O21" s="24">
        <v>120</v>
      </c>
      <c r="P21" s="24">
        <v>11</v>
      </c>
      <c r="Q21" s="24">
        <v>800</v>
      </c>
      <c r="R21" s="24">
        <v>130</v>
      </c>
      <c r="S21" s="24">
        <v>630</v>
      </c>
      <c r="T21" s="11"/>
    </row>
    <row r="22" spans="1:23" ht="26.25" hidden="1" customHeight="1">
      <c r="A22" s="23" t="s">
        <v>41</v>
      </c>
      <c r="B22" s="24"/>
      <c r="C22" s="24">
        <f t="shared" ref="C22:S22" si="4">C20*C21</f>
        <v>0</v>
      </c>
      <c r="D22" s="24">
        <f t="shared" si="4"/>
        <v>0</v>
      </c>
      <c r="E22" s="24">
        <f t="shared" si="4"/>
        <v>2.5999999999999999E-2</v>
      </c>
      <c r="F22" s="24">
        <f t="shared" si="4"/>
        <v>0.84</v>
      </c>
      <c r="G22" s="24">
        <f t="shared" si="4"/>
        <v>1.3499999999999999</v>
      </c>
      <c r="H22" s="24">
        <f t="shared" si="4"/>
        <v>0.54</v>
      </c>
      <c r="I22" s="24">
        <f t="shared" si="4"/>
        <v>0</v>
      </c>
      <c r="J22" s="24">
        <f t="shared" si="4"/>
        <v>3.214285714285714</v>
      </c>
      <c r="K22" s="24">
        <f t="shared" si="4"/>
        <v>8.484</v>
      </c>
      <c r="L22" s="24">
        <f t="shared" si="4"/>
        <v>0</v>
      </c>
      <c r="M22" s="24">
        <f t="shared" si="4"/>
        <v>0.08</v>
      </c>
      <c r="N22" s="24">
        <f t="shared" si="4"/>
        <v>0.495</v>
      </c>
      <c r="O22" s="24">
        <f t="shared" si="4"/>
        <v>1.2</v>
      </c>
      <c r="P22" s="24">
        <f t="shared" si="4"/>
        <v>0</v>
      </c>
      <c r="Q22" s="24">
        <f t="shared" si="4"/>
        <v>4.24</v>
      </c>
      <c r="R22" s="24">
        <f t="shared" si="4"/>
        <v>0</v>
      </c>
      <c r="S22" s="24">
        <f t="shared" si="4"/>
        <v>49.77</v>
      </c>
      <c r="T22" s="11">
        <f>SUM(B22:S22)</f>
        <v>70.239285714285714</v>
      </c>
      <c r="U22" s="22">
        <f>T22/S5</f>
        <v>70.239285714285714</v>
      </c>
      <c r="W22" s="11"/>
    </row>
    <row r="23" spans="1:23" ht="16.5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1"/>
      <c r="U23" s="25"/>
    </row>
    <row r="24" spans="1:23" ht="15.75">
      <c r="A24" s="15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3" ht="15.7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3" ht="30.75" customHeight="1">
      <c r="A26" s="4" t="s">
        <v>102</v>
      </c>
      <c r="B26" s="1"/>
      <c r="C26" s="1">
        <v>100</v>
      </c>
      <c r="D26" s="1"/>
      <c r="E26" s="1">
        <v>0.3</v>
      </c>
      <c r="F26" s="1">
        <v>2</v>
      </c>
      <c r="G26" s="1"/>
      <c r="H26" s="1">
        <v>13</v>
      </c>
      <c r="I26" s="1">
        <v>20</v>
      </c>
      <c r="J26" s="1"/>
      <c r="K26" s="1"/>
      <c r="L26" s="1"/>
      <c r="M26" s="1"/>
      <c r="N26" s="1"/>
      <c r="O26" s="1"/>
      <c r="P26" s="1"/>
      <c r="Q26" s="1">
        <v>2</v>
      </c>
      <c r="R26" s="1">
        <v>30</v>
      </c>
      <c r="S26" s="1"/>
      <c r="T26" s="28">
        <v>250</v>
      </c>
    </row>
    <row r="27" spans="1:23" ht="8.25" customHeight="1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3" ht="30" customHeight="1">
      <c r="A28" s="4" t="s">
        <v>60</v>
      </c>
      <c r="B28" s="1"/>
      <c r="C28" s="1"/>
      <c r="D28" s="1"/>
      <c r="E28" s="1">
        <v>0.25</v>
      </c>
      <c r="F28" s="1"/>
      <c r="G28" s="1"/>
      <c r="H28" s="1"/>
      <c r="I28" s="1"/>
      <c r="J28" s="1"/>
      <c r="K28" s="1"/>
      <c r="L28" s="1">
        <v>39</v>
      </c>
      <c r="M28" s="1"/>
      <c r="N28" s="1"/>
      <c r="O28" s="1"/>
      <c r="P28" s="1"/>
      <c r="Q28" s="1">
        <v>3</v>
      </c>
      <c r="R28" s="1"/>
      <c r="S28" s="1"/>
      <c r="T28" s="28">
        <v>150</v>
      </c>
    </row>
    <row r="29" spans="1:23" ht="8.25" customHeigh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3" ht="18" customHeight="1">
      <c r="A30" s="4" t="s">
        <v>66</v>
      </c>
      <c r="B30" s="1"/>
      <c r="C30" s="1"/>
      <c r="D30" s="1">
        <v>15</v>
      </c>
      <c r="E30" s="1"/>
      <c r="F30" s="1"/>
      <c r="G30" s="1"/>
      <c r="H30" s="1"/>
      <c r="I30" s="1"/>
      <c r="J30" s="1">
        <v>12</v>
      </c>
      <c r="K30" s="1"/>
      <c r="L30" s="1"/>
      <c r="M30" s="1"/>
      <c r="N30" s="1"/>
      <c r="O30" s="1"/>
      <c r="P30" s="1">
        <v>0.34300000000000003</v>
      </c>
      <c r="Q30" s="1"/>
      <c r="R30" s="1"/>
      <c r="S30" s="1">
        <v>65</v>
      </c>
      <c r="T30" s="28">
        <v>80</v>
      </c>
    </row>
    <row r="31" spans="1:23" ht="8.25" customHeight="1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3" ht="21" customHeight="1">
      <c r="A32" s="4" t="s">
        <v>81</v>
      </c>
      <c r="B32" s="1"/>
      <c r="C32" s="1"/>
      <c r="D32" s="1"/>
      <c r="E32" s="1"/>
      <c r="F32" s="1"/>
      <c r="G32" s="1">
        <v>15</v>
      </c>
      <c r="H32" s="1"/>
      <c r="I32" s="1"/>
      <c r="J32" s="1"/>
      <c r="K32" s="1"/>
      <c r="L32" s="1"/>
      <c r="M32" s="1"/>
      <c r="N32" s="1"/>
      <c r="O32" s="1">
        <v>1</v>
      </c>
      <c r="P32" s="1"/>
      <c r="Q32" s="1"/>
      <c r="R32" s="1"/>
      <c r="S32" s="1"/>
    </row>
    <row r="33" spans="1:23" ht="8.25" customHeigh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23" ht="15.75" customHeight="1">
      <c r="A34" s="4" t="s">
        <v>50</v>
      </c>
      <c r="B34" s="1"/>
      <c r="C34" s="1"/>
      <c r="D34" s="1"/>
      <c r="E34" s="1"/>
      <c r="F34" s="1"/>
      <c r="G34" s="1"/>
      <c r="H34" s="1"/>
      <c r="I34" s="1"/>
      <c r="J34" s="1">
        <v>60</v>
      </c>
      <c r="K34" s="1"/>
      <c r="L34" s="1"/>
      <c r="M34" s="1"/>
      <c r="N34" s="1"/>
      <c r="O34" s="1"/>
      <c r="P34" s="1"/>
      <c r="Q34" s="1"/>
      <c r="R34" s="1"/>
      <c r="S34" s="1"/>
    </row>
    <row r="35" spans="1:23" ht="8.25" customHeigh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23" ht="22.5" customHeight="1">
      <c r="A36" s="4" t="s">
        <v>116</v>
      </c>
      <c r="B36" s="1"/>
      <c r="C36" s="1"/>
      <c r="D36" s="1"/>
      <c r="E36" s="1"/>
      <c r="F36" s="5"/>
      <c r="G36" s="1">
        <v>1</v>
      </c>
      <c r="H36" s="1"/>
      <c r="I36" s="1">
        <v>55</v>
      </c>
      <c r="J36" s="1"/>
      <c r="K36" s="1"/>
      <c r="L36" s="1"/>
      <c r="M36" s="1"/>
      <c r="N36" s="1">
        <v>4</v>
      </c>
      <c r="O36" s="1"/>
      <c r="P36" s="1"/>
      <c r="Q36" s="1"/>
      <c r="R36" s="1"/>
      <c r="S36" s="1"/>
    </row>
    <row r="37" spans="1:23" ht="24.75" customHeight="1">
      <c r="A37" s="1" t="s">
        <v>7</v>
      </c>
      <c r="B37" s="5"/>
      <c r="C37" s="5">
        <f t="shared" ref="C37:S37" si="5">SUM(C26:C36)</f>
        <v>100</v>
      </c>
      <c r="D37" s="5">
        <f t="shared" si="5"/>
        <v>15</v>
      </c>
      <c r="E37" s="5">
        <f t="shared" si="5"/>
        <v>0.55000000000000004</v>
      </c>
      <c r="F37" s="5">
        <f t="shared" si="5"/>
        <v>2</v>
      </c>
      <c r="G37" s="5">
        <f t="shared" si="5"/>
        <v>16</v>
      </c>
      <c r="H37" s="5">
        <f t="shared" si="5"/>
        <v>13</v>
      </c>
      <c r="I37" s="5">
        <f t="shared" si="5"/>
        <v>75</v>
      </c>
      <c r="J37" s="5">
        <f t="shared" si="5"/>
        <v>72</v>
      </c>
      <c r="K37" s="5">
        <f t="shared" si="5"/>
        <v>0</v>
      </c>
      <c r="L37" s="5">
        <f t="shared" si="5"/>
        <v>39</v>
      </c>
      <c r="M37" s="5">
        <f t="shared" si="5"/>
        <v>0</v>
      </c>
      <c r="N37" s="5">
        <f t="shared" si="5"/>
        <v>4</v>
      </c>
      <c r="O37" s="5">
        <f t="shared" si="5"/>
        <v>1</v>
      </c>
      <c r="P37" s="5">
        <f t="shared" si="5"/>
        <v>0.34300000000000003</v>
      </c>
      <c r="Q37" s="5">
        <f t="shared" si="5"/>
        <v>5</v>
      </c>
      <c r="R37" s="5">
        <f t="shared" si="5"/>
        <v>30</v>
      </c>
      <c r="S37" s="5">
        <f t="shared" si="5"/>
        <v>65</v>
      </c>
    </row>
    <row r="38" spans="1:23" ht="15.75">
      <c r="A38" s="1" t="s">
        <v>46</v>
      </c>
      <c r="B38" s="5"/>
      <c r="C38" s="5">
        <f t="shared" ref="C38:I38" si="6">C37*C6/1000</f>
        <v>0.1</v>
      </c>
      <c r="D38" s="5">
        <f t="shared" si="6"/>
        <v>1.4999999999999999E-2</v>
      </c>
      <c r="E38" s="5">
        <f t="shared" si="6"/>
        <v>5.5000000000000003E-4</v>
      </c>
      <c r="F38" s="5">
        <f t="shared" si="6"/>
        <v>2E-3</v>
      </c>
      <c r="G38" s="5">
        <f t="shared" si="6"/>
        <v>1.6E-2</v>
      </c>
      <c r="H38" s="5">
        <f t="shared" si="6"/>
        <v>1.2999999999999999E-2</v>
      </c>
      <c r="I38" s="5">
        <f t="shared" si="6"/>
        <v>7.4999999999999997E-2</v>
      </c>
      <c r="J38" s="5">
        <f>J37*J6/560</f>
        <v>0.12857142857142856</v>
      </c>
      <c r="K38" s="5">
        <f>K37*K6/1000</f>
        <v>0</v>
      </c>
      <c r="L38" s="5">
        <f>L37*L6/1000</f>
        <v>3.9E-2</v>
      </c>
      <c r="M38" s="5">
        <f>M37*M6/1000</f>
        <v>0</v>
      </c>
      <c r="N38" s="5">
        <f>N37*N6/1000</f>
        <v>4.0000000000000001E-3</v>
      </c>
      <c r="O38" s="5">
        <f>O37*O6/100</f>
        <v>0.01</v>
      </c>
      <c r="P38" s="5">
        <f>P37*P6/40</f>
        <v>8.575000000000001E-3</v>
      </c>
      <c r="Q38" s="5">
        <f>Q37*Q6/1000</f>
        <v>5.0000000000000001E-3</v>
      </c>
      <c r="R38" s="5">
        <f>R37*R6/1000</f>
        <v>0.03</v>
      </c>
      <c r="S38" s="5">
        <f>S37*S6/1000</f>
        <v>6.5000000000000002E-2</v>
      </c>
      <c r="T38" s="11"/>
    </row>
    <row r="39" spans="1:23" ht="18" customHeight="1">
      <c r="A39" s="1" t="s">
        <v>8</v>
      </c>
      <c r="B39" s="5"/>
      <c r="C39" s="5">
        <f>C21</f>
        <v>55</v>
      </c>
      <c r="D39" s="5">
        <f t="shared" ref="D39:S39" si="7">D21</f>
        <v>125</v>
      </c>
      <c r="E39" s="5">
        <f t="shared" si="7"/>
        <v>20</v>
      </c>
      <c r="F39" s="5">
        <f t="shared" si="7"/>
        <v>280</v>
      </c>
      <c r="G39" s="5">
        <f t="shared" si="7"/>
        <v>90</v>
      </c>
      <c r="H39" s="5">
        <f t="shared" si="7"/>
        <v>45</v>
      </c>
      <c r="I39" s="5">
        <f t="shared" si="7"/>
        <v>60</v>
      </c>
      <c r="J39" s="5">
        <f t="shared" si="7"/>
        <v>30</v>
      </c>
      <c r="K39" s="5">
        <f t="shared" si="7"/>
        <v>140</v>
      </c>
      <c r="L39" s="5">
        <f t="shared" si="7"/>
        <v>80</v>
      </c>
      <c r="M39" s="5">
        <f t="shared" si="7"/>
        <v>40</v>
      </c>
      <c r="N39" s="5">
        <f t="shared" si="7"/>
        <v>165</v>
      </c>
      <c r="O39" s="5">
        <f t="shared" si="7"/>
        <v>120</v>
      </c>
      <c r="P39" s="5">
        <f t="shared" si="7"/>
        <v>11</v>
      </c>
      <c r="Q39" s="5">
        <f t="shared" si="7"/>
        <v>800</v>
      </c>
      <c r="R39" s="5">
        <f t="shared" si="7"/>
        <v>130</v>
      </c>
      <c r="S39" s="5">
        <f t="shared" si="7"/>
        <v>630</v>
      </c>
    </row>
    <row r="40" spans="1:23" ht="27" hidden="1" customHeight="1">
      <c r="A40" s="1" t="s">
        <v>9</v>
      </c>
      <c r="B40" s="5"/>
      <c r="C40" s="5">
        <f t="shared" ref="C40:S40" si="8">C38*C39</f>
        <v>5.5</v>
      </c>
      <c r="D40" s="5">
        <f t="shared" si="8"/>
        <v>1.875</v>
      </c>
      <c r="E40" s="5">
        <f t="shared" si="8"/>
        <v>1.1000000000000001E-2</v>
      </c>
      <c r="F40" s="5">
        <f t="shared" si="8"/>
        <v>0.56000000000000005</v>
      </c>
      <c r="G40" s="5">
        <f t="shared" si="8"/>
        <v>1.44</v>
      </c>
      <c r="H40" s="5">
        <f t="shared" ref="H40:I40" si="9">H38*H39</f>
        <v>0.58499999999999996</v>
      </c>
      <c r="I40" s="5">
        <f t="shared" si="9"/>
        <v>4.5</v>
      </c>
      <c r="J40" s="5">
        <f t="shared" si="8"/>
        <v>3.8571428571428568</v>
      </c>
      <c r="K40" s="5">
        <f t="shared" si="8"/>
        <v>0</v>
      </c>
      <c r="L40" s="5">
        <f t="shared" si="8"/>
        <v>3.12</v>
      </c>
      <c r="M40" s="5">
        <f t="shared" si="8"/>
        <v>0</v>
      </c>
      <c r="N40" s="5">
        <f t="shared" si="8"/>
        <v>0.66</v>
      </c>
      <c r="O40" s="5">
        <f t="shared" si="8"/>
        <v>1.2</v>
      </c>
      <c r="P40" s="5">
        <f t="shared" ref="P40" si="10">P38*P39</f>
        <v>9.4325000000000006E-2</v>
      </c>
      <c r="Q40" s="5">
        <f t="shared" si="8"/>
        <v>4</v>
      </c>
      <c r="R40" s="5">
        <f t="shared" ref="R40" si="11">R38*R39</f>
        <v>3.9</v>
      </c>
      <c r="S40" s="5">
        <f t="shared" si="8"/>
        <v>40.950000000000003</v>
      </c>
      <c r="T40" s="11"/>
      <c r="U40" s="22"/>
      <c r="V40" s="11"/>
    </row>
    <row r="41" spans="1:23" ht="15.75">
      <c r="A41" s="31" t="s">
        <v>86</v>
      </c>
      <c r="B41" s="30"/>
      <c r="C41" s="30">
        <f t="shared" ref="C41:S41" si="12">C20+C38</f>
        <v>0.1</v>
      </c>
      <c r="D41" s="30">
        <f t="shared" si="12"/>
        <v>1.4999999999999999E-2</v>
      </c>
      <c r="E41" s="30">
        <f t="shared" si="12"/>
        <v>1.8500000000000001E-3</v>
      </c>
      <c r="F41" s="30">
        <f t="shared" si="12"/>
        <v>5.0000000000000001E-3</v>
      </c>
      <c r="G41" s="30">
        <f t="shared" si="12"/>
        <v>3.1E-2</v>
      </c>
      <c r="H41" s="30">
        <f t="shared" si="12"/>
        <v>2.5000000000000001E-2</v>
      </c>
      <c r="I41" s="30">
        <f t="shared" si="12"/>
        <v>7.4999999999999997E-2</v>
      </c>
      <c r="J41" s="30">
        <f t="shared" si="12"/>
        <v>0.23571428571428571</v>
      </c>
      <c r="K41" s="30">
        <f t="shared" si="12"/>
        <v>6.0600000000000001E-2</v>
      </c>
      <c r="L41" s="30">
        <f t="shared" si="12"/>
        <v>3.9E-2</v>
      </c>
      <c r="M41" s="30">
        <f t="shared" si="12"/>
        <v>2E-3</v>
      </c>
      <c r="N41" s="30">
        <f t="shared" si="12"/>
        <v>7.0000000000000001E-3</v>
      </c>
      <c r="O41" s="30">
        <f t="shared" si="12"/>
        <v>0.02</v>
      </c>
      <c r="P41" s="30">
        <f t="shared" si="12"/>
        <v>8.575000000000001E-3</v>
      </c>
      <c r="Q41" s="30">
        <f t="shared" si="12"/>
        <v>1.03E-2</v>
      </c>
      <c r="R41" s="30">
        <f t="shared" si="12"/>
        <v>0.03</v>
      </c>
      <c r="S41" s="30">
        <f t="shared" si="12"/>
        <v>0.14400000000000002</v>
      </c>
      <c r="T41" s="34"/>
      <c r="U41" s="25"/>
      <c r="V41" s="11"/>
    </row>
    <row r="42" spans="1:23" ht="15.75">
      <c r="A42" s="1" t="s">
        <v>47</v>
      </c>
      <c r="B42" s="5">
        <f>B39*B41</f>
        <v>0</v>
      </c>
      <c r="C42" s="5">
        <f t="shared" ref="C42:S42" si="13">C39*C41</f>
        <v>5.5</v>
      </c>
      <c r="D42" s="5">
        <f t="shared" si="13"/>
        <v>1.875</v>
      </c>
      <c r="E42" s="5">
        <f t="shared" si="13"/>
        <v>3.7000000000000005E-2</v>
      </c>
      <c r="F42" s="5">
        <f t="shared" si="13"/>
        <v>1.4000000000000001</v>
      </c>
      <c r="G42" s="5">
        <f t="shared" si="13"/>
        <v>2.79</v>
      </c>
      <c r="H42" s="5">
        <f t="shared" si="13"/>
        <v>1.125</v>
      </c>
      <c r="I42" s="5">
        <f t="shared" si="13"/>
        <v>4.5</v>
      </c>
      <c r="J42" s="5">
        <f t="shared" si="13"/>
        <v>7.0714285714285712</v>
      </c>
      <c r="K42" s="5">
        <f t="shared" si="13"/>
        <v>8.484</v>
      </c>
      <c r="L42" s="5">
        <f t="shared" si="13"/>
        <v>3.12</v>
      </c>
      <c r="M42" s="5">
        <f t="shared" si="13"/>
        <v>0.08</v>
      </c>
      <c r="N42" s="5">
        <f t="shared" si="13"/>
        <v>1.155</v>
      </c>
      <c r="O42" s="5">
        <f t="shared" si="13"/>
        <v>2.4</v>
      </c>
      <c r="P42" s="5">
        <f t="shared" si="13"/>
        <v>9.4325000000000006E-2</v>
      </c>
      <c r="Q42" s="5">
        <f t="shared" si="13"/>
        <v>8.24</v>
      </c>
      <c r="R42" s="5">
        <f t="shared" si="13"/>
        <v>3.9</v>
      </c>
      <c r="S42" s="5">
        <f t="shared" si="13"/>
        <v>90.720000000000013</v>
      </c>
      <c r="T42" s="11"/>
      <c r="U42" s="27"/>
      <c r="W42" s="11"/>
    </row>
    <row r="43" spans="1:23" ht="15.7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23" ht="15.75">
      <c r="A44" s="10" t="s">
        <v>25</v>
      </c>
      <c r="B44" s="10"/>
      <c r="D44" s="10" t="s">
        <v>26</v>
      </c>
      <c r="F44" s="10"/>
      <c r="J44" s="10" t="s">
        <v>27</v>
      </c>
      <c r="T44" s="11"/>
      <c r="U44" s="11"/>
    </row>
  </sheetData>
  <mergeCells count="1">
    <mergeCell ref="A7:S7"/>
  </mergeCells>
  <pageMargins left="0.19" right="0.12" top="0.18" bottom="0.21" header="0.31496062992125984" footer="0.31496062992125984"/>
  <pageSetup paperSize="9" scale="69" orientation="landscape" r:id="rId1"/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W42"/>
  <sheetViews>
    <sheetView view="pageBreakPreview" zoomScale="64" zoomScaleNormal="75" zoomScaleSheetLayoutView="64" workbookViewId="0">
      <selection activeCell="V41" sqref="V41"/>
    </sheetView>
  </sheetViews>
  <sheetFormatPr defaultRowHeight="15"/>
  <cols>
    <col min="1" max="1" width="26.42578125" style="43" customWidth="1"/>
    <col min="2" max="2" width="9.42578125" style="43" customWidth="1"/>
    <col min="3" max="3" width="8.28515625" style="43" customWidth="1"/>
    <col min="4" max="4" width="7" style="43" customWidth="1"/>
    <col min="5" max="5" width="9.140625" style="43" customWidth="1"/>
    <col min="6" max="7" width="7.85546875" style="43" customWidth="1"/>
    <col min="8" max="8" width="6.85546875" style="43" customWidth="1"/>
    <col min="9" max="9" width="7.5703125" style="43" customWidth="1"/>
    <col min="10" max="15" width="8.42578125" style="43" customWidth="1"/>
    <col min="16" max="16" width="7.85546875" style="43" customWidth="1"/>
    <col min="17" max="18" width="7" style="43" customWidth="1"/>
    <col min="19" max="19" width="8.7109375" style="43" customWidth="1"/>
    <col min="20" max="16384" width="9.140625" style="43"/>
  </cols>
  <sheetData>
    <row r="1" spans="1:21" ht="18.75"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1" ht="18.75"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19.5" customHeight="1">
      <c r="I3" s="46"/>
      <c r="P3" s="46"/>
      <c r="T3" s="46"/>
    </row>
    <row r="4" spans="1:21" ht="17.25" customHeight="1">
      <c r="H4" s="47"/>
      <c r="I4" s="47"/>
    </row>
    <row r="5" spans="1:21" ht="18.75">
      <c r="A5" s="48" t="s">
        <v>48</v>
      </c>
      <c r="B5" s="48">
        <v>1</v>
      </c>
      <c r="C5" s="48">
        <f>B5</f>
        <v>1</v>
      </c>
      <c r="D5" s="48">
        <f t="shared" ref="D5:S5" si="0">C5</f>
        <v>1</v>
      </c>
      <c r="E5" s="48">
        <f t="shared" si="0"/>
        <v>1</v>
      </c>
      <c r="F5" s="48">
        <f t="shared" si="0"/>
        <v>1</v>
      </c>
      <c r="G5" s="48">
        <f t="shared" si="0"/>
        <v>1</v>
      </c>
      <c r="H5" s="48">
        <f t="shared" si="0"/>
        <v>1</v>
      </c>
      <c r="I5" s="48">
        <f t="shared" si="0"/>
        <v>1</v>
      </c>
      <c r="J5" s="48">
        <f t="shared" si="0"/>
        <v>1</v>
      </c>
      <c r="K5" s="48">
        <f t="shared" si="0"/>
        <v>1</v>
      </c>
      <c r="L5" s="48">
        <f t="shared" si="0"/>
        <v>1</v>
      </c>
      <c r="M5" s="48">
        <f t="shared" si="0"/>
        <v>1</v>
      </c>
      <c r="N5" s="48">
        <f t="shared" si="0"/>
        <v>1</v>
      </c>
      <c r="O5" s="48">
        <f t="shared" si="0"/>
        <v>1</v>
      </c>
      <c r="P5" s="48">
        <f t="shared" si="0"/>
        <v>1</v>
      </c>
      <c r="Q5" s="48">
        <f t="shared" si="0"/>
        <v>1</v>
      </c>
      <c r="R5" s="48">
        <f t="shared" si="0"/>
        <v>1</v>
      </c>
      <c r="S5" s="48">
        <f t="shared" si="0"/>
        <v>1</v>
      </c>
    </row>
    <row r="6" spans="1:21" ht="18.75">
      <c r="A6" s="48" t="s">
        <v>49</v>
      </c>
      <c r="B6" s="48">
        <v>1</v>
      </c>
      <c r="C6" s="48">
        <f>B6</f>
        <v>1</v>
      </c>
      <c r="D6" s="48">
        <f t="shared" ref="D6:S6" si="1">C6</f>
        <v>1</v>
      </c>
      <c r="E6" s="48">
        <f t="shared" si="1"/>
        <v>1</v>
      </c>
      <c r="F6" s="48">
        <f t="shared" si="1"/>
        <v>1</v>
      </c>
      <c r="G6" s="48">
        <f t="shared" si="1"/>
        <v>1</v>
      </c>
      <c r="H6" s="48">
        <f t="shared" si="1"/>
        <v>1</v>
      </c>
      <c r="I6" s="48">
        <f t="shared" si="1"/>
        <v>1</v>
      </c>
      <c r="J6" s="48">
        <f t="shared" si="1"/>
        <v>1</v>
      </c>
      <c r="K6" s="48">
        <f t="shared" si="1"/>
        <v>1</v>
      </c>
      <c r="L6" s="48">
        <f t="shared" si="1"/>
        <v>1</v>
      </c>
      <c r="M6" s="48">
        <f t="shared" si="1"/>
        <v>1</v>
      </c>
      <c r="N6" s="48">
        <f t="shared" si="1"/>
        <v>1</v>
      </c>
      <c r="O6" s="48">
        <f t="shared" si="1"/>
        <v>1</v>
      </c>
      <c r="P6" s="48">
        <f t="shared" si="1"/>
        <v>1</v>
      </c>
      <c r="Q6" s="48">
        <f t="shared" si="1"/>
        <v>1</v>
      </c>
      <c r="R6" s="48">
        <f t="shared" si="1"/>
        <v>1</v>
      </c>
      <c r="S6" s="48">
        <f t="shared" si="1"/>
        <v>1</v>
      </c>
    </row>
    <row r="7" spans="1:21" ht="20.25" customHeight="1">
      <c r="A7" s="85" t="s">
        <v>24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1:21" ht="86.25" customHeight="1">
      <c r="A8" s="44"/>
      <c r="B8" s="49" t="s">
        <v>37</v>
      </c>
      <c r="C8" s="50" t="s">
        <v>3</v>
      </c>
      <c r="D8" s="50" t="s">
        <v>4</v>
      </c>
      <c r="E8" s="50" t="s">
        <v>42</v>
      </c>
      <c r="F8" s="50" t="s">
        <v>0</v>
      </c>
      <c r="G8" s="50" t="s">
        <v>6</v>
      </c>
      <c r="H8" s="50" t="s">
        <v>2</v>
      </c>
      <c r="I8" s="50" t="s">
        <v>1</v>
      </c>
      <c r="J8" s="50" t="s">
        <v>5</v>
      </c>
      <c r="K8" s="50" t="s">
        <v>14</v>
      </c>
      <c r="L8" s="50" t="s">
        <v>17</v>
      </c>
      <c r="M8" s="50" t="s">
        <v>44</v>
      </c>
      <c r="N8" s="50" t="s">
        <v>19</v>
      </c>
      <c r="O8" s="50" t="s">
        <v>43</v>
      </c>
      <c r="P8" s="50" t="s">
        <v>15</v>
      </c>
      <c r="Q8" s="50" t="s">
        <v>23</v>
      </c>
      <c r="R8" s="50" t="s">
        <v>75</v>
      </c>
      <c r="S8" s="50" t="s">
        <v>53</v>
      </c>
    </row>
    <row r="9" spans="1:21" ht="15.75" customHeight="1">
      <c r="A9" s="51" t="s">
        <v>28</v>
      </c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21" ht="36.75" customHeight="1">
      <c r="A10" s="45" t="s">
        <v>105</v>
      </c>
      <c r="B10" s="44"/>
      <c r="C10" s="44"/>
      <c r="D10" s="44">
        <v>1</v>
      </c>
      <c r="E10" s="44"/>
      <c r="F10" s="44"/>
      <c r="G10" s="44"/>
      <c r="H10" s="44"/>
      <c r="I10" s="44"/>
      <c r="J10" s="44"/>
      <c r="K10" s="44">
        <v>40</v>
      </c>
      <c r="L10" s="44"/>
      <c r="M10" s="44"/>
      <c r="N10" s="44"/>
      <c r="O10" s="44"/>
      <c r="P10" s="44">
        <v>5</v>
      </c>
      <c r="Q10" s="44"/>
      <c r="R10" s="44"/>
      <c r="S10" s="44"/>
      <c r="T10" s="43">
        <v>150</v>
      </c>
    </row>
    <row r="11" spans="1:21" ht="15.75">
      <c r="A11" s="5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21" ht="15.75">
      <c r="A12" s="52" t="s">
        <v>63</v>
      </c>
      <c r="B12" s="44"/>
      <c r="C12" s="44">
        <v>3</v>
      </c>
      <c r="D12" s="44">
        <v>0.3</v>
      </c>
      <c r="E12" s="44"/>
      <c r="F12" s="44"/>
      <c r="G12" s="44"/>
      <c r="H12" s="44">
        <v>12</v>
      </c>
      <c r="I12" s="44"/>
      <c r="J12" s="44"/>
      <c r="K12" s="44"/>
      <c r="L12" s="44"/>
      <c r="M12" s="44">
        <v>2</v>
      </c>
      <c r="N12" s="44"/>
      <c r="O12" s="44">
        <v>3</v>
      </c>
      <c r="P12" s="44"/>
      <c r="Q12" s="44"/>
      <c r="R12" s="44"/>
      <c r="S12" s="44">
        <v>79</v>
      </c>
      <c r="T12" s="43">
        <v>100</v>
      </c>
    </row>
    <row r="13" spans="1:21" ht="15.75">
      <c r="A13" s="5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21" ht="31.5">
      <c r="A14" s="45" t="s">
        <v>36</v>
      </c>
      <c r="B14" s="44">
        <v>33</v>
      </c>
      <c r="C14" s="44"/>
      <c r="D14" s="44"/>
      <c r="E14" s="44"/>
      <c r="F14" s="44"/>
      <c r="G14" s="44">
        <v>16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53"/>
    </row>
    <row r="15" spans="1:21" ht="15.75">
      <c r="A15" s="4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U15" s="54"/>
    </row>
    <row r="16" spans="1:21" ht="15.75">
      <c r="A16" s="55" t="s">
        <v>50</v>
      </c>
      <c r="B16" s="44"/>
      <c r="C16" s="44"/>
      <c r="D16" s="44"/>
      <c r="E16" s="44"/>
      <c r="F16" s="44"/>
      <c r="G16" s="44"/>
      <c r="H16" s="44"/>
      <c r="I16" s="44"/>
      <c r="J16" s="44">
        <v>60</v>
      </c>
      <c r="K16" s="44"/>
      <c r="L16" s="44"/>
      <c r="M16" s="44"/>
      <c r="N16" s="44"/>
      <c r="O16" s="44"/>
      <c r="P16" s="44"/>
      <c r="Q16" s="44"/>
      <c r="R16" s="44"/>
      <c r="S16" s="44"/>
    </row>
    <row r="17" spans="1:23" ht="15.75">
      <c r="A17" s="55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23" ht="15.75">
      <c r="A18" s="56" t="s">
        <v>7</v>
      </c>
      <c r="B18" s="56">
        <f t="shared" ref="B18:S18" si="2">SUM(B10:B17)</f>
        <v>33</v>
      </c>
      <c r="C18" s="56">
        <f t="shared" si="2"/>
        <v>3</v>
      </c>
      <c r="D18" s="56">
        <f t="shared" si="2"/>
        <v>1.3</v>
      </c>
      <c r="E18" s="56">
        <f t="shared" si="2"/>
        <v>0</v>
      </c>
      <c r="F18" s="56">
        <f t="shared" si="2"/>
        <v>0</v>
      </c>
      <c r="G18" s="56">
        <f t="shared" si="2"/>
        <v>16</v>
      </c>
      <c r="H18" s="56">
        <f t="shared" si="2"/>
        <v>12</v>
      </c>
      <c r="I18" s="56">
        <f t="shared" si="2"/>
        <v>0</v>
      </c>
      <c r="J18" s="56">
        <f t="shared" si="2"/>
        <v>60</v>
      </c>
      <c r="K18" s="56">
        <f t="shared" ref="K18" si="3">SUM(K10:K17)</f>
        <v>40</v>
      </c>
      <c r="L18" s="56">
        <f t="shared" si="2"/>
        <v>0</v>
      </c>
      <c r="M18" s="56">
        <f t="shared" ref="M18" si="4">SUM(M10:M17)</f>
        <v>2</v>
      </c>
      <c r="N18" s="56">
        <f t="shared" si="2"/>
        <v>0</v>
      </c>
      <c r="O18" s="56">
        <f t="shared" si="2"/>
        <v>3</v>
      </c>
      <c r="P18" s="56">
        <f t="shared" si="2"/>
        <v>5</v>
      </c>
      <c r="Q18" s="56">
        <f t="shared" si="2"/>
        <v>0</v>
      </c>
      <c r="R18" s="56">
        <f t="shared" si="2"/>
        <v>0</v>
      </c>
      <c r="S18" s="56">
        <f t="shared" si="2"/>
        <v>79</v>
      </c>
    </row>
    <row r="19" spans="1:23" ht="16.5" customHeight="1">
      <c r="A19" s="57" t="s">
        <v>45</v>
      </c>
      <c r="B19" s="29">
        <f t="shared" ref="B19:I19" si="5">B18*B5/1000</f>
        <v>3.3000000000000002E-2</v>
      </c>
      <c r="C19" s="29">
        <f t="shared" si="5"/>
        <v>3.0000000000000001E-3</v>
      </c>
      <c r="D19" s="29">
        <f t="shared" si="5"/>
        <v>1.2999999999999999E-3</v>
      </c>
      <c r="E19" s="29">
        <f t="shared" si="5"/>
        <v>0</v>
      </c>
      <c r="F19" s="29">
        <f t="shared" si="5"/>
        <v>0</v>
      </c>
      <c r="G19" s="29">
        <f t="shared" si="5"/>
        <v>1.6E-2</v>
      </c>
      <c r="H19" s="29">
        <f t="shared" si="5"/>
        <v>1.2E-2</v>
      </c>
      <c r="I19" s="29">
        <f t="shared" si="5"/>
        <v>0</v>
      </c>
      <c r="J19" s="29">
        <f>J18*J5/560</f>
        <v>0.10714285714285714</v>
      </c>
      <c r="K19" s="29">
        <f t="shared" ref="K19:S19" si="6">K18*K5/1000</f>
        <v>0.04</v>
      </c>
      <c r="L19" s="29">
        <f t="shared" si="6"/>
        <v>0</v>
      </c>
      <c r="M19" s="29">
        <f t="shared" si="6"/>
        <v>2E-3</v>
      </c>
      <c r="N19" s="29">
        <f t="shared" si="6"/>
        <v>0</v>
      </c>
      <c r="O19" s="29">
        <f t="shared" si="6"/>
        <v>3.0000000000000001E-3</v>
      </c>
      <c r="P19" s="29">
        <f t="shared" si="6"/>
        <v>5.0000000000000001E-3</v>
      </c>
      <c r="Q19" s="29">
        <f t="shared" si="6"/>
        <v>0</v>
      </c>
      <c r="R19" s="29">
        <f t="shared" si="6"/>
        <v>0</v>
      </c>
      <c r="S19" s="29">
        <f t="shared" si="6"/>
        <v>7.9000000000000001E-2</v>
      </c>
    </row>
    <row r="20" spans="1:23" ht="28.5" hidden="1" customHeight="1">
      <c r="A20" s="56" t="s">
        <v>40</v>
      </c>
      <c r="B20" s="29">
        <v>350</v>
      </c>
      <c r="C20" s="29">
        <v>280</v>
      </c>
      <c r="D20" s="29">
        <v>20</v>
      </c>
      <c r="E20" s="29">
        <v>330</v>
      </c>
      <c r="F20" s="29">
        <v>55</v>
      </c>
      <c r="G20" s="29">
        <v>90</v>
      </c>
      <c r="H20" s="29">
        <v>45</v>
      </c>
      <c r="I20" s="29">
        <v>60</v>
      </c>
      <c r="J20" s="29">
        <v>30</v>
      </c>
      <c r="K20" s="29">
        <v>70</v>
      </c>
      <c r="L20" s="29">
        <v>120</v>
      </c>
      <c r="M20" s="29">
        <v>40</v>
      </c>
      <c r="N20" s="29">
        <v>220</v>
      </c>
      <c r="O20" s="29">
        <v>165</v>
      </c>
      <c r="P20" s="29">
        <v>800</v>
      </c>
      <c r="Q20" s="29">
        <v>50</v>
      </c>
      <c r="R20" s="29">
        <v>280</v>
      </c>
      <c r="S20" s="29">
        <v>630</v>
      </c>
      <c r="T20" s="58"/>
    </row>
    <row r="21" spans="1:23" ht="17.25" hidden="1" customHeight="1">
      <c r="A21" s="56" t="s">
        <v>41</v>
      </c>
      <c r="B21" s="29">
        <f>B19*B20</f>
        <v>11.55</v>
      </c>
      <c r="C21" s="29">
        <f t="shared" ref="C21:S21" si="7">C19*C20</f>
        <v>0.84</v>
      </c>
      <c r="D21" s="29">
        <f t="shared" si="7"/>
        <v>2.5999999999999999E-2</v>
      </c>
      <c r="E21" s="29">
        <f t="shared" si="7"/>
        <v>0</v>
      </c>
      <c r="F21" s="29">
        <f t="shared" si="7"/>
        <v>0</v>
      </c>
      <c r="G21" s="29">
        <f t="shared" si="7"/>
        <v>1.44</v>
      </c>
      <c r="H21" s="29">
        <f t="shared" si="7"/>
        <v>0.54</v>
      </c>
      <c r="I21" s="29">
        <f t="shared" si="7"/>
        <v>0</v>
      </c>
      <c r="J21" s="29">
        <f t="shared" si="7"/>
        <v>3.214285714285714</v>
      </c>
      <c r="K21" s="29">
        <f t="shared" si="7"/>
        <v>2.8000000000000003</v>
      </c>
      <c r="L21" s="29">
        <f t="shared" si="7"/>
        <v>0</v>
      </c>
      <c r="M21" s="29">
        <f t="shared" si="7"/>
        <v>0.08</v>
      </c>
      <c r="N21" s="29">
        <f t="shared" si="7"/>
        <v>0</v>
      </c>
      <c r="O21" s="29">
        <f t="shared" si="7"/>
        <v>0.495</v>
      </c>
      <c r="P21" s="29">
        <f t="shared" si="7"/>
        <v>4</v>
      </c>
      <c r="Q21" s="29">
        <f t="shared" si="7"/>
        <v>0</v>
      </c>
      <c r="R21" s="29">
        <f t="shared" si="7"/>
        <v>0</v>
      </c>
      <c r="S21" s="29">
        <f t="shared" si="7"/>
        <v>49.77</v>
      </c>
      <c r="T21" s="58">
        <f>SUM(B21:S21)</f>
        <v>74.755285714285719</v>
      </c>
      <c r="U21" s="59">
        <f>T21/Q5</f>
        <v>74.755285714285719</v>
      </c>
      <c r="W21" s="58"/>
    </row>
    <row r="22" spans="1:23" ht="23.25" customHeight="1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58"/>
      <c r="U22" s="62"/>
    </row>
    <row r="23" spans="1:23" ht="15.75">
      <c r="A23" s="63" t="s">
        <v>38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23" ht="15.75">
      <c r="A24" s="6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23" ht="31.5">
      <c r="A25" s="45" t="s">
        <v>74</v>
      </c>
      <c r="B25" s="44"/>
      <c r="C25" s="44">
        <v>2</v>
      </c>
      <c r="D25" s="44">
        <v>1</v>
      </c>
      <c r="E25" s="44"/>
      <c r="F25" s="44">
        <v>70</v>
      </c>
      <c r="G25" s="44"/>
      <c r="H25" s="44">
        <v>5</v>
      </c>
      <c r="I25" s="44">
        <v>8</v>
      </c>
      <c r="J25" s="44"/>
      <c r="K25" s="44"/>
      <c r="L25" s="44"/>
      <c r="M25" s="44"/>
      <c r="N25" s="44"/>
      <c r="O25" s="44"/>
      <c r="P25" s="44">
        <v>5</v>
      </c>
      <c r="Q25" s="44">
        <v>50</v>
      </c>
      <c r="R25" s="44">
        <v>5</v>
      </c>
      <c r="S25" s="44"/>
      <c r="T25" s="64">
        <v>250</v>
      </c>
    </row>
    <row r="26" spans="1:23" ht="15.75">
      <c r="A26" s="45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23" ht="15.75">
      <c r="A27" s="45" t="s">
        <v>104</v>
      </c>
      <c r="B27" s="44"/>
      <c r="C27" s="44">
        <v>5</v>
      </c>
      <c r="D27" s="44">
        <v>1</v>
      </c>
      <c r="E27" s="44">
        <v>79</v>
      </c>
      <c r="F27" s="44"/>
      <c r="G27" s="44"/>
      <c r="H27" s="44">
        <v>9</v>
      </c>
      <c r="I27" s="44">
        <v>10</v>
      </c>
      <c r="J27" s="44"/>
      <c r="K27" s="44"/>
      <c r="L27" s="44">
        <v>35</v>
      </c>
      <c r="M27" s="44"/>
      <c r="N27" s="44"/>
      <c r="O27" s="44">
        <v>2</v>
      </c>
      <c r="P27" s="44"/>
      <c r="Q27" s="44"/>
      <c r="R27" s="44"/>
      <c r="S27" s="44"/>
      <c r="T27" s="43">
        <v>150</v>
      </c>
    </row>
    <row r="28" spans="1:23" ht="15.75">
      <c r="A28" s="4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23" ht="31.5">
      <c r="A29" s="45" t="s">
        <v>36</v>
      </c>
      <c r="B29" s="44">
        <v>33</v>
      </c>
      <c r="C29" s="44"/>
      <c r="D29" s="44"/>
      <c r="E29" s="44"/>
      <c r="F29" s="44"/>
      <c r="G29" s="44">
        <v>16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3" ht="15.75">
      <c r="A30" s="4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23" ht="15.75">
      <c r="A31" s="45" t="s">
        <v>50</v>
      </c>
      <c r="B31" s="44"/>
      <c r="C31" s="44"/>
      <c r="D31" s="44"/>
      <c r="E31" s="44"/>
      <c r="F31" s="44"/>
      <c r="G31" s="44"/>
      <c r="H31" s="44"/>
      <c r="I31" s="44"/>
      <c r="J31" s="44">
        <v>60</v>
      </c>
      <c r="K31" s="44"/>
      <c r="L31" s="44"/>
      <c r="M31" s="44"/>
      <c r="N31" s="44"/>
      <c r="O31" s="44"/>
      <c r="P31" s="44"/>
      <c r="Q31" s="44"/>
      <c r="R31" s="44"/>
      <c r="S31" s="44"/>
    </row>
    <row r="32" spans="1:23" ht="15.75">
      <c r="A32" s="4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23" ht="15.75">
      <c r="A33" s="45" t="s">
        <v>97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60">
        <v>20</v>
      </c>
      <c r="O33" s="44"/>
      <c r="P33" s="44"/>
      <c r="Q33" s="44"/>
      <c r="R33" s="44"/>
      <c r="S33" s="44"/>
    </row>
    <row r="34" spans="1:23" ht="15.75">
      <c r="A34" s="4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23" ht="15.75">
      <c r="A35" s="44" t="s">
        <v>7</v>
      </c>
      <c r="B35" s="65">
        <f t="shared" ref="B35:S35" si="8">SUM(B25:B33)</f>
        <v>33</v>
      </c>
      <c r="C35" s="65">
        <f t="shared" si="8"/>
        <v>7</v>
      </c>
      <c r="D35" s="65">
        <f t="shared" si="8"/>
        <v>2</v>
      </c>
      <c r="E35" s="65">
        <f t="shared" si="8"/>
        <v>79</v>
      </c>
      <c r="F35" s="65">
        <f t="shared" si="8"/>
        <v>70</v>
      </c>
      <c r="G35" s="65">
        <f t="shared" si="8"/>
        <v>16</v>
      </c>
      <c r="H35" s="65">
        <f t="shared" si="8"/>
        <v>14</v>
      </c>
      <c r="I35" s="65">
        <f t="shared" si="8"/>
        <v>18</v>
      </c>
      <c r="J35" s="65">
        <f t="shared" si="8"/>
        <v>60</v>
      </c>
      <c r="K35" s="65">
        <f t="shared" ref="K35" si="9">SUM(K25:K33)</f>
        <v>0</v>
      </c>
      <c r="L35" s="65">
        <f t="shared" si="8"/>
        <v>35</v>
      </c>
      <c r="M35" s="65">
        <f t="shared" ref="M35" si="10">SUM(M25:M33)</f>
        <v>0</v>
      </c>
      <c r="N35" s="65">
        <f t="shared" si="8"/>
        <v>20</v>
      </c>
      <c r="O35" s="65">
        <f t="shared" si="8"/>
        <v>2</v>
      </c>
      <c r="P35" s="65">
        <f t="shared" si="8"/>
        <v>5</v>
      </c>
      <c r="Q35" s="65">
        <f t="shared" si="8"/>
        <v>50</v>
      </c>
      <c r="R35" s="65">
        <f t="shared" si="8"/>
        <v>5</v>
      </c>
      <c r="S35" s="65">
        <f t="shared" si="8"/>
        <v>0</v>
      </c>
    </row>
    <row r="36" spans="1:23" ht="15.75">
      <c r="A36" s="44" t="s">
        <v>46</v>
      </c>
      <c r="B36" s="65">
        <f t="shared" ref="B36:I36" si="11">B35*B6/1000</f>
        <v>3.3000000000000002E-2</v>
      </c>
      <c r="C36" s="65">
        <f t="shared" si="11"/>
        <v>7.0000000000000001E-3</v>
      </c>
      <c r="D36" s="65">
        <f t="shared" si="11"/>
        <v>2E-3</v>
      </c>
      <c r="E36" s="65">
        <f t="shared" si="11"/>
        <v>7.9000000000000001E-2</v>
      </c>
      <c r="F36" s="65">
        <f t="shared" si="11"/>
        <v>7.0000000000000007E-2</v>
      </c>
      <c r="G36" s="65">
        <f t="shared" si="11"/>
        <v>1.6E-2</v>
      </c>
      <c r="H36" s="65">
        <f t="shared" si="11"/>
        <v>1.4E-2</v>
      </c>
      <c r="I36" s="65">
        <f t="shared" si="11"/>
        <v>1.7999999999999999E-2</v>
      </c>
      <c r="J36" s="65">
        <f>J35*J6/560</f>
        <v>0.10714285714285714</v>
      </c>
      <c r="K36" s="65">
        <f t="shared" ref="K36:S36" si="12">K35*K6/1000</f>
        <v>0</v>
      </c>
      <c r="L36" s="65">
        <f t="shared" si="12"/>
        <v>3.5000000000000003E-2</v>
      </c>
      <c r="M36" s="65">
        <f t="shared" si="12"/>
        <v>0</v>
      </c>
      <c r="N36" s="65">
        <f t="shared" si="12"/>
        <v>0.02</v>
      </c>
      <c r="O36" s="65">
        <f t="shared" si="12"/>
        <v>2E-3</v>
      </c>
      <c r="P36" s="65">
        <f t="shared" si="12"/>
        <v>5.0000000000000001E-3</v>
      </c>
      <c r="Q36" s="65">
        <f t="shared" si="12"/>
        <v>0.05</v>
      </c>
      <c r="R36" s="65">
        <f t="shared" si="12"/>
        <v>5.0000000000000001E-3</v>
      </c>
      <c r="S36" s="65">
        <f t="shared" si="12"/>
        <v>0</v>
      </c>
      <c r="T36" s="58"/>
    </row>
    <row r="37" spans="1:23" ht="18" customHeight="1">
      <c r="A37" s="44" t="s">
        <v>8</v>
      </c>
      <c r="B37" s="65">
        <f>B20</f>
        <v>350</v>
      </c>
      <c r="C37" s="65">
        <f t="shared" ref="C37:S37" si="13">C20</f>
        <v>280</v>
      </c>
      <c r="D37" s="65">
        <f t="shared" si="13"/>
        <v>20</v>
      </c>
      <c r="E37" s="65">
        <f t="shared" si="13"/>
        <v>330</v>
      </c>
      <c r="F37" s="65">
        <f t="shared" si="13"/>
        <v>55</v>
      </c>
      <c r="G37" s="65">
        <f t="shared" si="13"/>
        <v>90</v>
      </c>
      <c r="H37" s="65">
        <f t="shared" si="13"/>
        <v>45</v>
      </c>
      <c r="I37" s="65">
        <f t="shared" si="13"/>
        <v>60</v>
      </c>
      <c r="J37" s="65">
        <f t="shared" si="13"/>
        <v>30</v>
      </c>
      <c r="K37" s="65">
        <f t="shared" si="13"/>
        <v>70</v>
      </c>
      <c r="L37" s="65">
        <f t="shared" si="13"/>
        <v>120</v>
      </c>
      <c r="M37" s="65">
        <f t="shared" si="13"/>
        <v>40</v>
      </c>
      <c r="N37" s="65">
        <f t="shared" si="13"/>
        <v>220</v>
      </c>
      <c r="O37" s="65">
        <f t="shared" si="13"/>
        <v>165</v>
      </c>
      <c r="P37" s="65">
        <f>P20</f>
        <v>800</v>
      </c>
      <c r="Q37" s="65">
        <f t="shared" si="13"/>
        <v>50</v>
      </c>
      <c r="R37" s="65">
        <f t="shared" si="13"/>
        <v>280</v>
      </c>
      <c r="S37" s="65">
        <f t="shared" si="13"/>
        <v>630</v>
      </c>
    </row>
    <row r="38" spans="1:23" ht="21" hidden="1" customHeight="1">
      <c r="A38" s="44" t="s">
        <v>9</v>
      </c>
      <c r="B38" s="65">
        <f t="shared" ref="B38:S38" si="14">B36*B37</f>
        <v>11.55</v>
      </c>
      <c r="C38" s="65">
        <f t="shared" si="14"/>
        <v>1.96</v>
      </c>
      <c r="D38" s="65">
        <f t="shared" si="14"/>
        <v>0.04</v>
      </c>
      <c r="E38" s="65">
        <f t="shared" si="14"/>
        <v>26.07</v>
      </c>
      <c r="F38" s="65">
        <f t="shared" si="14"/>
        <v>3.8500000000000005</v>
      </c>
      <c r="G38" s="65">
        <f t="shared" si="14"/>
        <v>1.44</v>
      </c>
      <c r="H38" s="65">
        <f t="shared" si="14"/>
        <v>0.63</v>
      </c>
      <c r="I38" s="65">
        <f t="shared" si="14"/>
        <v>1.0799999999999998</v>
      </c>
      <c r="J38" s="65">
        <f t="shared" si="14"/>
        <v>3.214285714285714</v>
      </c>
      <c r="K38" s="65">
        <f t="shared" ref="K38" si="15">K36*K37</f>
        <v>0</v>
      </c>
      <c r="L38" s="65">
        <f t="shared" si="14"/>
        <v>4.2</v>
      </c>
      <c r="M38" s="65">
        <f t="shared" ref="M38" si="16">M36*M37</f>
        <v>0</v>
      </c>
      <c r="N38" s="65">
        <f t="shared" si="14"/>
        <v>4.4000000000000004</v>
      </c>
      <c r="O38" s="65">
        <f t="shared" si="14"/>
        <v>0.33</v>
      </c>
      <c r="P38" s="65">
        <f t="shared" si="14"/>
        <v>4</v>
      </c>
      <c r="Q38" s="65">
        <f t="shared" si="14"/>
        <v>2.5</v>
      </c>
      <c r="R38" s="65">
        <f t="shared" si="14"/>
        <v>1.4000000000000001</v>
      </c>
      <c r="S38" s="65">
        <f t="shared" si="14"/>
        <v>0</v>
      </c>
      <c r="T38" s="58">
        <f>SUM(B38:S38)</f>
        <v>66.664285714285725</v>
      </c>
      <c r="U38" s="59">
        <f>T38/S6</f>
        <v>66.664285714285725</v>
      </c>
      <c r="V38" s="58"/>
    </row>
    <row r="39" spans="1:23" ht="15.75">
      <c r="A39" s="66" t="s">
        <v>86</v>
      </c>
      <c r="B39" s="67">
        <f>B19+B36</f>
        <v>6.6000000000000003E-2</v>
      </c>
      <c r="C39" s="67">
        <f t="shared" ref="C39:S39" si="17">C19+C36</f>
        <v>0.01</v>
      </c>
      <c r="D39" s="67">
        <f t="shared" si="17"/>
        <v>3.3E-3</v>
      </c>
      <c r="E39" s="67">
        <f t="shared" si="17"/>
        <v>7.9000000000000001E-2</v>
      </c>
      <c r="F39" s="67">
        <f t="shared" si="17"/>
        <v>7.0000000000000007E-2</v>
      </c>
      <c r="G39" s="67">
        <f t="shared" si="17"/>
        <v>3.2000000000000001E-2</v>
      </c>
      <c r="H39" s="67">
        <f t="shared" si="17"/>
        <v>2.6000000000000002E-2</v>
      </c>
      <c r="I39" s="67">
        <f t="shared" si="17"/>
        <v>1.7999999999999999E-2</v>
      </c>
      <c r="J39" s="67">
        <f t="shared" si="17"/>
        <v>0.21428571428571427</v>
      </c>
      <c r="K39" s="67">
        <f t="shared" ref="K39" si="18">K19+K36</f>
        <v>0.04</v>
      </c>
      <c r="L39" s="67">
        <f t="shared" si="17"/>
        <v>3.5000000000000003E-2</v>
      </c>
      <c r="M39" s="67">
        <f t="shared" ref="M39" si="19">M19+M36</f>
        <v>2E-3</v>
      </c>
      <c r="N39" s="67">
        <f t="shared" si="17"/>
        <v>0.02</v>
      </c>
      <c r="O39" s="67">
        <f t="shared" si="17"/>
        <v>5.0000000000000001E-3</v>
      </c>
      <c r="P39" s="67">
        <f t="shared" si="17"/>
        <v>0.01</v>
      </c>
      <c r="Q39" s="67">
        <f t="shared" si="17"/>
        <v>0.05</v>
      </c>
      <c r="R39" s="67">
        <f t="shared" si="17"/>
        <v>5.0000000000000001E-3</v>
      </c>
      <c r="S39" s="67">
        <f t="shared" si="17"/>
        <v>7.9000000000000001E-2</v>
      </c>
      <c r="T39" s="87"/>
      <c r="U39" s="88"/>
      <c r="V39" s="58"/>
    </row>
    <row r="40" spans="1:23" ht="15.75">
      <c r="A40" s="44" t="s">
        <v>47</v>
      </c>
      <c r="B40" s="65">
        <f>B39*B37</f>
        <v>23.1</v>
      </c>
      <c r="C40" s="65">
        <f>C39*C37</f>
        <v>2.8000000000000003</v>
      </c>
      <c r="D40" s="65">
        <f t="shared" ref="D40:S40" si="20">D39*D37</f>
        <v>6.6000000000000003E-2</v>
      </c>
      <c r="E40" s="65">
        <f t="shared" si="20"/>
        <v>26.07</v>
      </c>
      <c r="F40" s="65">
        <f t="shared" si="20"/>
        <v>3.8500000000000005</v>
      </c>
      <c r="G40" s="65">
        <f t="shared" si="20"/>
        <v>2.88</v>
      </c>
      <c r="H40" s="65">
        <f t="shared" si="20"/>
        <v>1.1700000000000002</v>
      </c>
      <c r="I40" s="65">
        <f t="shared" si="20"/>
        <v>1.0799999999999998</v>
      </c>
      <c r="J40" s="65">
        <f t="shared" si="20"/>
        <v>6.4285714285714279</v>
      </c>
      <c r="K40" s="65">
        <f t="shared" si="20"/>
        <v>2.8000000000000003</v>
      </c>
      <c r="L40" s="65">
        <f t="shared" si="20"/>
        <v>4.2</v>
      </c>
      <c r="M40" s="65">
        <f t="shared" si="20"/>
        <v>0.08</v>
      </c>
      <c r="N40" s="65">
        <f t="shared" si="20"/>
        <v>4.4000000000000004</v>
      </c>
      <c r="O40" s="65">
        <f t="shared" si="20"/>
        <v>0.82500000000000007</v>
      </c>
      <c r="P40" s="65">
        <f t="shared" si="20"/>
        <v>8</v>
      </c>
      <c r="Q40" s="65">
        <f t="shared" si="20"/>
        <v>2.5</v>
      </c>
      <c r="R40" s="65">
        <f t="shared" si="20"/>
        <v>1.4000000000000001</v>
      </c>
      <c r="S40" s="65">
        <f t="shared" si="20"/>
        <v>49.77</v>
      </c>
      <c r="T40" s="89"/>
      <c r="U40" s="74"/>
      <c r="W40" s="58"/>
    </row>
    <row r="41" spans="1:23" ht="15.7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4"/>
      <c r="U41" s="74"/>
    </row>
    <row r="42" spans="1:23" ht="15.75">
      <c r="A42" s="71" t="s">
        <v>25</v>
      </c>
      <c r="E42" s="71"/>
      <c r="J42" s="71" t="s">
        <v>27</v>
      </c>
      <c r="K42" s="71"/>
      <c r="T42" s="89"/>
      <c r="U42" s="89"/>
    </row>
  </sheetData>
  <mergeCells count="1">
    <mergeCell ref="A7:S7"/>
  </mergeCells>
  <pageMargins left="0.12" right="0.70866141732283472" top="0.12" bottom="0.3" header="0.31496062992125984" footer="0.31496062992125984"/>
  <pageSetup paperSize="9" scale="66" orientation="landscape" r:id="rId1"/>
  <colBreaks count="1" manualBreakCount="1">
    <brk id="19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Y48"/>
  <sheetViews>
    <sheetView view="pageBreakPreview" topLeftCell="A13" zoomScale="59" zoomScaleNormal="69" zoomScaleSheetLayoutView="59" workbookViewId="0">
      <selection activeCell="F35" sqref="F35"/>
    </sheetView>
  </sheetViews>
  <sheetFormatPr defaultRowHeight="15"/>
  <cols>
    <col min="1" max="1" width="26.42578125" style="43" customWidth="1"/>
    <col min="2" max="2" width="9.42578125" style="43" customWidth="1"/>
    <col min="3" max="3" width="8.28515625" style="43" customWidth="1"/>
    <col min="4" max="4" width="7" style="43" customWidth="1"/>
    <col min="5" max="5" width="9.140625" style="43" customWidth="1"/>
    <col min="6" max="7" width="7.85546875" style="43" customWidth="1"/>
    <col min="8" max="8" width="6.85546875" style="43" customWidth="1"/>
    <col min="9" max="10" width="7.5703125" style="43" customWidth="1"/>
    <col min="11" max="15" width="8.42578125" style="43" customWidth="1"/>
    <col min="16" max="21" width="7.85546875" style="43" customWidth="1"/>
    <col min="22" max="22" width="9.28515625" style="43" bestFit="1" customWidth="1"/>
    <col min="23" max="23" width="11.85546875" style="43" bestFit="1" customWidth="1"/>
    <col min="24" max="16384" width="9.140625" style="43"/>
  </cols>
  <sheetData>
    <row r="1" spans="1:24" ht="18.75"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4" ht="9.75" customHeight="1"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4" ht="18.75">
      <c r="I3" s="46"/>
      <c r="P3" s="46"/>
      <c r="Q3" s="46"/>
      <c r="R3" s="46"/>
      <c r="S3" s="46"/>
      <c r="T3" s="46"/>
      <c r="U3" s="46"/>
      <c r="V3" s="46"/>
    </row>
    <row r="4" spans="1:24">
      <c r="H4" s="47"/>
      <c r="I4" s="47"/>
      <c r="J4" s="47"/>
    </row>
    <row r="5" spans="1:24" ht="15.75" customHeight="1">
      <c r="A5" s="48" t="s">
        <v>48</v>
      </c>
      <c r="B5" s="48">
        <v>204</v>
      </c>
      <c r="C5" s="48">
        <f>B5</f>
        <v>204</v>
      </c>
      <c r="D5" s="48">
        <f t="shared" ref="D5:U5" si="0">C5</f>
        <v>204</v>
      </c>
      <c r="E5" s="48">
        <f t="shared" si="0"/>
        <v>204</v>
      </c>
      <c r="F5" s="48">
        <f t="shared" si="0"/>
        <v>204</v>
      </c>
      <c r="G5" s="48">
        <f t="shared" si="0"/>
        <v>204</v>
      </c>
      <c r="H5" s="48">
        <f t="shared" si="0"/>
        <v>204</v>
      </c>
      <c r="I5" s="48">
        <f t="shared" si="0"/>
        <v>204</v>
      </c>
      <c r="J5" s="48">
        <f t="shared" si="0"/>
        <v>204</v>
      </c>
      <c r="K5" s="48">
        <f t="shared" si="0"/>
        <v>204</v>
      </c>
      <c r="L5" s="48">
        <f t="shared" si="0"/>
        <v>204</v>
      </c>
      <c r="M5" s="48">
        <f t="shared" si="0"/>
        <v>204</v>
      </c>
      <c r="N5" s="48">
        <f t="shared" si="0"/>
        <v>204</v>
      </c>
      <c r="O5" s="48">
        <f t="shared" si="0"/>
        <v>204</v>
      </c>
      <c r="P5" s="48">
        <f t="shared" si="0"/>
        <v>204</v>
      </c>
      <c r="Q5" s="48">
        <f t="shared" si="0"/>
        <v>204</v>
      </c>
      <c r="R5" s="48">
        <f t="shared" si="0"/>
        <v>204</v>
      </c>
      <c r="S5" s="48">
        <f t="shared" si="0"/>
        <v>204</v>
      </c>
      <c r="T5" s="48">
        <f t="shared" si="0"/>
        <v>204</v>
      </c>
      <c r="U5" s="48">
        <f t="shared" si="0"/>
        <v>204</v>
      </c>
    </row>
    <row r="6" spans="1:24" ht="20.25" customHeight="1">
      <c r="A6" s="48" t="s">
        <v>49</v>
      </c>
      <c r="B6" s="48">
        <v>229</v>
      </c>
      <c r="C6" s="48">
        <f>B6</f>
        <v>229</v>
      </c>
      <c r="D6" s="48">
        <f t="shared" ref="D6:U6" si="1">C6</f>
        <v>229</v>
      </c>
      <c r="E6" s="48">
        <f t="shared" si="1"/>
        <v>229</v>
      </c>
      <c r="F6" s="48">
        <f t="shared" si="1"/>
        <v>229</v>
      </c>
      <c r="G6" s="48">
        <f t="shared" si="1"/>
        <v>229</v>
      </c>
      <c r="H6" s="48">
        <f t="shared" si="1"/>
        <v>229</v>
      </c>
      <c r="I6" s="48">
        <f t="shared" si="1"/>
        <v>229</v>
      </c>
      <c r="J6" s="48">
        <f t="shared" si="1"/>
        <v>229</v>
      </c>
      <c r="K6" s="48">
        <f t="shared" si="1"/>
        <v>229</v>
      </c>
      <c r="L6" s="48">
        <f t="shared" si="1"/>
        <v>229</v>
      </c>
      <c r="M6" s="48">
        <f t="shared" si="1"/>
        <v>229</v>
      </c>
      <c r="N6" s="48">
        <f t="shared" si="1"/>
        <v>229</v>
      </c>
      <c r="O6" s="48">
        <f t="shared" si="1"/>
        <v>229</v>
      </c>
      <c r="P6" s="48">
        <f t="shared" si="1"/>
        <v>229</v>
      </c>
      <c r="Q6" s="48">
        <f t="shared" si="1"/>
        <v>229</v>
      </c>
      <c r="R6" s="48">
        <f t="shared" si="1"/>
        <v>229</v>
      </c>
      <c r="S6" s="48">
        <f t="shared" si="1"/>
        <v>229</v>
      </c>
      <c r="T6" s="48">
        <f t="shared" si="1"/>
        <v>229</v>
      </c>
      <c r="U6" s="48">
        <f t="shared" si="1"/>
        <v>229</v>
      </c>
    </row>
    <row r="7" spans="1:24" ht="25.5" customHeight="1">
      <c r="A7" s="85" t="s">
        <v>24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</row>
    <row r="8" spans="1:24" ht="81" customHeight="1">
      <c r="A8" s="44"/>
      <c r="B8" s="49" t="s">
        <v>93</v>
      </c>
      <c r="C8" s="50" t="s">
        <v>3</v>
      </c>
      <c r="D8" s="50" t="s">
        <v>4</v>
      </c>
      <c r="E8" s="50" t="s">
        <v>42</v>
      </c>
      <c r="F8" s="50" t="s">
        <v>0</v>
      </c>
      <c r="G8" s="50" t="s">
        <v>6</v>
      </c>
      <c r="H8" s="50" t="s">
        <v>2</v>
      </c>
      <c r="I8" s="50" t="s">
        <v>1</v>
      </c>
      <c r="J8" s="50" t="s">
        <v>30</v>
      </c>
      <c r="K8" s="50" t="s">
        <v>5</v>
      </c>
      <c r="L8" s="50" t="s">
        <v>17</v>
      </c>
      <c r="M8" s="50" t="s">
        <v>44</v>
      </c>
      <c r="N8" s="50" t="str">
        <f>A14</f>
        <v>Банан</v>
      </c>
      <c r="O8" s="50" t="s">
        <v>43</v>
      </c>
      <c r="P8" s="50" t="s">
        <v>15</v>
      </c>
      <c r="Q8" s="50" t="s">
        <v>23</v>
      </c>
      <c r="R8" s="50" t="s">
        <v>108</v>
      </c>
      <c r="S8" s="50" t="s">
        <v>70</v>
      </c>
      <c r="T8" s="50" t="s">
        <v>80</v>
      </c>
      <c r="U8" s="50" t="s">
        <v>106</v>
      </c>
    </row>
    <row r="9" spans="1:24" ht="21.75" customHeight="1">
      <c r="A9" s="51" t="s">
        <v>28</v>
      </c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4" ht="21" customHeight="1">
      <c r="A10" s="45" t="s">
        <v>104</v>
      </c>
      <c r="B10" s="44"/>
      <c r="C10" s="44">
        <v>5</v>
      </c>
      <c r="D10" s="44">
        <v>1</v>
      </c>
      <c r="E10" s="44">
        <v>79</v>
      </c>
      <c r="F10" s="44"/>
      <c r="G10" s="44"/>
      <c r="H10" s="44">
        <v>9</v>
      </c>
      <c r="I10" s="44">
        <v>10</v>
      </c>
      <c r="J10" s="44"/>
      <c r="K10" s="44"/>
      <c r="L10" s="44">
        <v>35</v>
      </c>
      <c r="M10" s="44"/>
      <c r="N10" s="44"/>
      <c r="O10" s="44">
        <v>2</v>
      </c>
      <c r="P10" s="44"/>
      <c r="Q10" s="44"/>
      <c r="R10" s="44"/>
      <c r="S10" s="44"/>
      <c r="T10" s="44"/>
      <c r="U10" s="44"/>
      <c r="V10" s="43">
        <v>150</v>
      </c>
    </row>
    <row r="11" spans="1:24" ht="9" customHeight="1">
      <c r="A11" s="5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X11" s="53"/>
    </row>
    <row r="12" spans="1:24" ht="27" customHeight="1">
      <c r="A12" s="45" t="s">
        <v>18</v>
      </c>
      <c r="B12" s="44">
        <v>1</v>
      </c>
      <c r="C12" s="44"/>
      <c r="D12" s="44"/>
      <c r="E12" s="44"/>
      <c r="F12" s="44"/>
      <c r="G12" s="44">
        <v>15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3">
        <v>100</v>
      </c>
      <c r="X12" s="53"/>
    </row>
    <row r="13" spans="1:24" ht="16.5" customHeight="1">
      <c r="A13" s="5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X13" s="53"/>
    </row>
    <row r="14" spans="1:24" ht="15.75">
      <c r="A14" s="45" t="s">
        <v>58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>
        <v>143</v>
      </c>
      <c r="O14" s="44"/>
      <c r="P14" s="44"/>
      <c r="Q14" s="44"/>
      <c r="R14" s="44"/>
      <c r="S14" s="44"/>
      <c r="T14" s="44"/>
      <c r="U14" s="44"/>
      <c r="V14" s="53"/>
    </row>
    <row r="15" spans="1:24" ht="15.75" customHeight="1">
      <c r="A15" s="4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X15" s="53"/>
    </row>
    <row r="16" spans="1:24" ht="18" customHeight="1">
      <c r="A16" s="55" t="s">
        <v>50</v>
      </c>
      <c r="B16" s="44"/>
      <c r="C16" s="44"/>
      <c r="D16" s="44"/>
      <c r="E16" s="44"/>
      <c r="F16" s="44"/>
      <c r="G16" s="44"/>
      <c r="H16" s="44"/>
      <c r="I16" s="44"/>
      <c r="J16" s="44"/>
      <c r="K16" s="44">
        <v>60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5" ht="12.75" customHeight="1">
      <c r="A17" s="55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5" ht="17.25" hidden="1" customHeight="1">
      <c r="A18" s="7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5" ht="18" hidden="1" customHeight="1">
      <c r="A19" s="55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5" ht="18" customHeight="1">
      <c r="A20" s="55" t="s">
        <v>91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56">
        <v>30</v>
      </c>
    </row>
    <row r="21" spans="1:25" ht="15.75">
      <c r="A21" s="55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5" ht="15.75">
      <c r="A22" s="56" t="s">
        <v>7</v>
      </c>
      <c r="B22" s="56">
        <f>SUM(B10:B21)</f>
        <v>1</v>
      </c>
      <c r="C22" s="56">
        <f t="shared" ref="C22:U22" si="2">SUM(C10:C21)</f>
        <v>5</v>
      </c>
      <c r="D22" s="56">
        <f t="shared" si="2"/>
        <v>1</v>
      </c>
      <c r="E22" s="56">
        <f t="shared" si="2"/>
        <v>79</v>
      </c>
      <c r="F22" s="56">
        <f t="shared" si="2"/>
        <v>0</v>
      </c>
      <c r="G22" s="56">
        <f t="shared" si="2"/>
        <v>15</v>
      </c>
      <c r="H22" s="56">
        <f t="shared" si="2"/>
        <v>9</v>
      </c>
      <c r="I22" s="56">
        <f t="shared" si="2"/>
        <v>10</v>
      </c>
      <c r="J22" s="56">
        <f t="shared" si="2"/>
        <v>0</v>
      </c>
      <c r="K22" s="56">
        <f t="shared" si="2"/>
        <v>60</v>
      </c>
      <c r="L22" s="56">
        <f t="shared" si="2"/>
        <v>35</v>
      </c>
      <c r="M22" s="56">
        <f t="shared" si="2"/>
        <v>0</v>
      </c>
      <c r="N22" s="56">
        <f t="shared" si="2"/>
        <v>143</v>
      </c>
      <c r="O22" s="56">
        <f t="shared" si="2"/>
        <v>2</v>
      </c>
      <c r="P22" s="56">
        <f t="shared" si="2"/>
        <v>0</v>
      </c>
      <c r="Q22" s="56">
        <f t="shared" si="2"/>
        <v>0</v>
      </c>
      <c r="R22" s="56">
        <f t="shared" si="2"/>
        <v>0</v>
      </c>
      <c r="S22" s="56">
        <f t="shared" si="2"/>
        <v>0</v>
      </c>
      <c r="T22" s="56">
        <f t="shared" si="2"/>
        <v>0</v>
      </c>
      <c r="U22" s="56">
        <f t="shared" si="2"/>
        <v>30</v>
      </c>
    </row>
    <row r="23" spans="1:25" ht="13.5" customHeight="1">
      <c r="A23" s="57" t="s">
        <v>45</v>
      </c>
      <c r="B23" s="29">
        <f>B22*B5/100</f>
        <v>2.04</v>
      </c>
      <c r="C23" s="29">
        <f t="shared" ref="C23:J23" si="3">C22*C5/1000</f>
        <v>1.02</v>
      </c>
      <c r="D23" s="29">
        <f t="shared" si="3"/>
        <v>0.20399999999999999</v>
      </c>
      <c r="E23" s="29">
        <f t="shared" si="3"/>
        <v>16.116</v>
      </c>
      <c r="F23" s="29">
        <f t="shared" si="3"/>
        <v>0</v>
      </c>
      <c r="G23" s="29">
        <f t="shared" si="3"/>
        <v>3.06</v>
      </c>
      <c r="H23" s="29">
        <f t="shared" si="3"/>
        <v>1.8360000000000001</v>
      </c>
      <c r="I23" s="29">
        <f t="shared" si="3"/>
        <v>2.04</v>
      </c>
      <c r="J23" s="29">
        <f t="shared" si="3"/>
        <v>0</v>
      </c>
      <c r="K23" s="29">
        <f>K22*K5/560</f>
        <v>21.857142857142858</v>
      </c>
      <c r="L23" s="29">
        <f>L22*L5/1000</f>
        <v>7.14</v>
      </c>
      <c r="M23" s="29">
        <f>M22*M5/1000</f>
        <v>0</v>
      </c>
      <c r="N23" s="29">
        <f>N22*N5/1000</f>
        <v>29.172000000000001</v>
      </c>
      <c r="O23" s="29">
        <f>O22*O5/1000</f>
        <v>0.40799999999999997</v>
      </c>
      <c r="P23" s="29">
        <f>P22*P5/1000</f>
        <v>0</v>
      </c>
      <c r="Q23" s="29">
        <f t="shared" ref="Q23" si="4">Q22*Q5/1000</f>
        <v>0</v>
      </c>
      <c r="R23" s="29">
        <f>R22*R5/650</f>
        <v>0</v>
      </c>
      <c r="S23" s="29">
        <f>S22*S5/1000</f>
        <v>0</v>
      </c>
      <c r="T23" s="29">
        <f>T22*T5/1000</f>
        <v>0</v>
      </c>
      <c r="U23" s="29">
        <f>U22*U5/1000</f>
        <v>6.12</v>
      </c>
    </row>
    <row r="24" spans="1:25" ht="25.5" hidden="1" customHeight="1">
      <c r="A24" s="56" t="s">
        <v>40</v>
      </c>
      <c r="B24" s="29">
        <v>120</v>
      </c>
      <c r="C24" s="29">
        <v>280</v>
      </c>
      <c r="D24" s="29">
        <v>20</v>
      </c>
      <c r="E24" s="29">
        <v>330</v>
      </c>
      <c r="F24" s="29">
        <v>55</v>
      </c>
      <c r="G24" s="29">
        <v>90</v>
      </c>
      <c r="H24" s="29">
        <v>45</v>
      </c>
      <c r="I24" s="29">
        <v>60</v>
      </c>
      <c r="J24" s="29">
        <v>125</v>
      </c>
      <c r="K24" s="29">
        <v>30</v>
      </c>
      <c r="L24" s="29">
        <v>120</v>
      </c>
      <c r="M24" s="29">
        <v>40</v>
      </c>
      <c r="N24" s="29">
        <v>160</v>
      </c>
      <c r="O24" s="29">
        <v>165</v>
      </c>
      <c r="P24" s="29">
        <v>800</v>
      </c>
      <c r="Q24" s="29">
        <v>50</v>
      </c>
      <c r="R24" s="29">
        <v>130</v>
      </c>
      <c r="S24" s="29">
        <v>65</v>
      </c>
      <c r="T24" s="29">
        <v>140</v>
      </c>
      <c r="U24" s="29">
        <v>200</v>
      </c>
      <c r="V24" s="58"/>
    </row>
    <row r="25" spans="1:25" ht="21.75" hidden="1" customHeight="1">
      <c r="A25" s="56" t="s">
        <v>41</v>
      </c>
      <c r="B25" s="29">
        <f>B23*B24</f>
        <v>244.8</v>
      </c>
      <c r="C25" s="29">
        <f t="shared" ref="C25:U25" si="5">C23*C24</f>
        <v>285.60000000000002</v>
      </c>
      <c r="D25" s="29">
        <f t="shared" si="5"/>
        <v>4.08</v>
      </c>
      <c r="E25" s="29">
        <f t="shared" si="5"/>
        <v>5318.28</v>
      </c>
      <c r="F25" s="29">
        <f t="shared" si="5"/>
        <v>0</v>
      </c>
      <c r="G25" s="29">
        <f t="shared" si="5"/>
        <v>275.39999999999998</v>
      </c>
      <c r="H25" s="29">
        <f t="shared" si="5"/>
        <v>82.62</v>
      </c>
      <c r="I25" s="29">
        <f t="shared" si="5"/>
        <v>122.4</v>
      </c>
      <c r="J25" s="29">
        <f t="shared" si="5"/>
        <v>0</v>
      </c>
      <c r="K25" s="29">
        <f t="shared" si="5"/>
        <v>655.71428571428578</v>
      </c>
      <c r="L25" s="29">
        <f t="shared" si="5"/>
        <v>856.8</v>
      </c>
      <c r="M25" s="29">
        <f t="shared" si="5"/>
        <v>0</v>
      </c>
      <c r="N25" s="29">
        <f t="shared" si="5"/>
        <v>4667.5200000000004</v>
      </c>
      <c r="O25" s="29">
        <f t="shared" si="5"/>
        <v>67.319999999999993</v>
      </c>
      <c r="P25" s="29">
        <f t="shared" si="5"/>
        <v>0</v>
      </c>
      <c r="Q25" s="29">
        <f t="shared" si="5"/>
        <v>0</v>
      </c>
      <c r="R25" s="29">
        <f t="shared" si="5"/>
        <v>0</v>
      </c>
      <c r="S25" s="29">
        <f t="shared" si="5"/>
        <v>0</v>
      </c>
      <c r="T25" s="29">
        <f t="shared" si="5"/>
        <v>0</v>
      </c>
      <c r="U25" s="29">
        <f t="shared" si="5"/>
        <v>1224</v>
      </c>
      <c r="V25" s="58">
        <f>SUM(B25:U25)</f>
        <v>13804.534285714286</v>
      </c>
      <c r="W25" s="59" t="e">
        <f>V25/#REF!</f>
        <v>#REF!</v>
      </c>
      <c r="Y25" s="58"/>
    </row>
    <row r="26" spans="1:25" ht="20.25" customHeight="1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58"/>
      <c r="W26" s="62"/>
    </row>
    <row r="27" spans="1:25" ht="15.75">
      <c r="A27" s="63" t="s">
        <v>38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5" ht="15.75">
      <c r="A28" s="6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5" ht="15.75">
      <c r="A29" s="45" t="s">
        <v>107</v>
      </c>
      <c r="B29" s="44"/>
      <c r="C29" s="44">
        <v>4</v>
      </c>
      <c r="D29" s="44"/>
      <c r="E29" s="44"/>
      <c r="F29" s="44">
        <v>71</v>
      </c>
      <c r="G29" s="44"/>
      <c r="H29" s="44">
        <v>11</v>
      </c>
      <c r="I29" s="44">
        <v>6</v>
      </c>
      <c r="J29" s="44"/>
      <c r="K29" s="44"/>
      <c r="L29" s="44"/>
      <c r="M29" s="44"/>
      <c r="N29" s="44"/>
      <c r="O29" s="44"/>
      <c r="P29" s="44">
        <v>3</v>
      </c>
      <c r="Q29" s="44"/>
      <c r="R29" s="44"/>
      <c r="S29" s="44">
        <v>20</v>
      </c>
      <c r="T29" s="44">
        <v>17</v>
      </c>
      <c r="U29" s="44"/>
      <c r="V29" s="64">
        <v>250</v>
      </c>
    </row>
    <row r="30" spans="1:25" ht="15.75">
      <c r="A30" s="4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  <row r="31" spans="1:25" ht="15.75">
      <c r="A31" s="45" t="s">
        <v>65</v>
      </c>
      <c r="B31" s="44"/>
      <c r="C31" s="44"/>
      <c r="D31" s="44">
        <v>0.8</v>
      </c>
      <c r="E31" s="44"/>
      <c r="F31" s="44">
        <v>142</v>
      </c>
      <c r="G31" s="44"/>
      <c r="H31" s="44"/>
      <c r="I31" s="44"/>
      <c r="J31" s="44">
        <v>39</v>
      </c>
      <c r="K31" s="44"/>
      <c r="L31" s="44"/>
      <c r="M31" s="44"/>
      <c r="N31" s="44"/>
      <c r="O31" s="44"/>
      <c r="P31" s="44">
        <v>5</v>
      </c>
      <c r="Q31" s="44"/>
      <c r="R31" s="44"/>
      <c r="S31" s="44"/>
      <c r="T31" s="44"/>
      <c r="U31" s="44"/>
      <c r="V31" s="43">
        <v>150</v>
      </c>
    </row>
    <row r="32" spans="1:25" ht="16.5" customHeight="1">
      <c r="A32" s="4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:25" ht="15.75" customHeight="1">
      <c r="A33" s="45" t="s">
        <v>112</v>
      </c>
      <c r="B33" s="44"/>
      <c r="C33" s="44">
        <v>12</v>
      </c>
      <c r="D33" s="44">
        <v>0.24</v>
      </c>
      <c r="E33" s="44">
        <v>70</v>
      </c>
      <c r="F33" s="44"/>
      <c r="G33" s="44"/>
      <c r="H33" s="44">
        <v>18</v>
      </c>
      <c r="I33" s="44">
        <v>20</v>
      </c>
      <c r="J33" s="44"/>
      <c r="K33" s="44"/>
      <c r="L33" s="44"/>
      <c r="M33" s="44">
        <v>4</v>
      </c>
      <c r="N33" s="44"/>
      <c r="O33" s="44">
        <v>5</v>
      </c>
      <c r="P33" s="44"/>
      <c r="Q33" s="44"/>
      <c r="R33" s="44"/>
      <c r="S33" s="44"/>
      <c r="T33" s="44"/>
      <c r="U33" s="44"/>
    </row>
    <row r="34" spans="1:25" ht="15.75">
      <c r="A34" s="4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:25" ht="31.5">
      <c r="A35" s="45" t="s">
        <v>109</v>
      </c>
      <c r="B35" s="44"/>
      <c r="C35" s="44"/>
      <c r="D35" s="44">
        <v>0.7</v>
      </c>
      <c r="E35" s="44"/>
      <c r="F35" s="44"/>
      <c r="G35" s="44">
        <v>2</v>
      </c>
      <c r="H35" s="44"/>
      <c r="I35" s="44">
        <v>6</v>
      </c>
      <c r="J35" s="44"/>
      <c r="K35" s="44"/>
      <c r="L35" s="44"/>
      <c r="M35" s="44"/>
      <c r="N35" s="44"/>
      <c r="O35" s="44">
        <v>5</v>
      </c>
      <c r="P35" s="44"/>
      <c r="Q35" s="44">
        <v>50</v>
      </c>
      <c r="R35" s="44">
        <v>20</v>
      </c>
      <c r="S35" s="44"/>
      <c r="T35" s="44"/>
      <c r="U35" s="44"/>
    </row>
    <row r="36" spans="1:25" ht="15.75">
      <c r="A36" s="4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</row>
    <row r="37" spans="1:25" ht="18" customHeight="1">
      <c r="A37" s="45" t="s">
        <v>18</v>
      </c>
      <c r="B37" s="44">
        <v>1</v>
      </c>
      <c r="C37" s="44"/>
      <c r="D37" s="44"/>
      <c r="E37" s="44"/>
      <c r="F37" s="44"/>
      <c r="G37" s="44">
        <v>15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1:25" ht="15.75">
      <c r="A38" s="4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25" ht="15.75">
      <c r="A39" s="45" t="s">
        <v>50</v>
      </c>
      <c r="B39" s="44"/>
      <c r="C39" s="44"/>
      <c r="D39" s="44"/>
      <c r="E39" s="44"/>
      <c r="F39" s="44"/>
      <c r="G39" s="44"/>
      <c r="H39" s="44"/>
      <c r="I39" s="44"/>
      <c r="J39" s="44"/>
      <c r="K39" s="44">
        <v>60</v>
      </c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spans="1:25" ht="15.75">
      <c r="A40" s="4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</row>
    <row r="41" spans="1:25" ht="15.75">
      <c r="A41" s="44" t="s">
        <v>7</v>
      </c>
      <c r="B41" s="65">
        <f>SUM(B29:B40)</f>
        <v>1</v>
      </c>
      <c r="C41" s="65">
        <f t="shared" ref="C41:U41" si="6">SUM(C29:C40)</f>
        <v>16</v>
      </c>
      <c r="D41" s="65">
        <f t="shared" si="6"/>
        <v>1.74</v>
      </c>
      <c r="E41" s="65">
        <f t="shared" si="6"/>
        <v>70</v>
      </c>
      <c r="F41" s="65">
        <f t="shared" si="6"/>
        <v>213</v>
      </c>
      <c r="G41" s="65">
        <f t="shared" si="6"/>
        <v>17</v>
      </c>
      <c r="H41" s="65">
        <f t="shared" si="6"/>
        <v>29</v>
      </c>
      <c r="I41" s="65">
        <f t="shared" si="6"/>
        <v>32</v>
      </c>
      <c r="J41" s="65">
        <f t="shared" si="6"/>
        <v>39</v>
      </c>
      <c r="K41" s="65">
        <f t="shared" si="6"/>
        <v>60</v>
      </c>
      <c r="L41" s="65">
        <f t="shared" si="6"/>
        <v>0</v>
      </c>
      <c r="M41" s="65">
        <f t="shared" si="6"/>
        <v>4</v>
      </c>
      <c r="N41" s="65">
        <f t="shared" si="6"/>
        <v>0</v>
      </c>
      <c r="O41" s="65">
        <f t="shared" si="6"/>
        <v>10</v>
      </c>
      <c r="P41" s="65">
        <f t="shared" si="6"/>
        <v>8</v>
      </c>
      <c r="Q41" s="65">
        <f t="shared" si="6"/>
        <v>50</v>
      </c>
      <c r="R41" s="65">
        <f t="shared" si="6"/>
        <v>20</v>
      </c>
      <c r="S41" s="65">
        <f t="shared" si="6"/>
        <v>20</v>
      </c>
      <c r="T41" s="65">
        <f t="shared" si="6"/>
        <v>17</v>
      </c>
      <c r="U41" s="65">
        <f t="shared" si="6"/>
        <v>0</v>
      </c>
    </row>
    <row r="42" spans="1:25" ht="15.75">
      <c r="A42" s="44" t="s">
        <v>46</v>
      </c>
      <c r="B42" s="65">
        <f>B41*B6/100</f>
        <v>2.29</v>
      </c>
      <c r="C42" s="65">
        <f t="shared" ref="C42:J42" si="7">C41*C6/1000</f>
        <v>3.6640000000000001</v>
      </c>
      <c r="D42" s="65">
        <f t="shared" si="7"/>
        <v>0.39845999999999998</v>
      </c>
      <c r="E42" s="65">
        <f t="shared" si="7"/>
        <v>16.03</v>
      </c>
      <c r="F42" s="65">
        <f t="shared" si="7"/>
        <v>48.777000000000001</v>
      </c>
      <c r="G42" s="65">
        <f t="shared" si="7"/>
        <v>3.8929999999999998</v>
      </c>
      <c r="H42" s="65">
        <f t="shared" si="7"/>
        <v>6.641</v>
      </c>
      <c r="I42" s="65">
        <f t="shared" si="7"/>
        <v>7.3280000000000003</v>
      </c>
      <c r="J42" s="65">
        <f t="shared" si="7"/>
        <v>8.9309999999999992</v>
      </c>
      <c r="K42" s="65">
        <f>K41*K6/560</f>
        <v>24.535714285714285</v>
      </c>
      <c r="L42" s="65">
        <f t="shared" ref="L42:Q42" si="8">L41*L6/1000</f>
        <v>0</v>
      </c>
      <c r="M42" s="65">
        <f t="shared" si="8"/>
        <v>0.91600000000000004</v>
      </c>
      <c r="N42" s="65">
        <f t="shared" si="8"/>
        <v>0</v>
      </c>
      <c r="O42" s="65">
        <f t="shared" si="8"/>
        <v>2.29</v>
      </c>
      <c r="P42" s="65">
        <f t="shared" si="8"/>
        <v>1.8320000000000001</v>
      </c>
      <c r="Q42" s="65">
        <f t="shared" si="8"/>
        <v>11.45</v>
      </c>
      <c r="R42" s="65">
        <f>R41*R6/650</f>
        <v>7.046153846153846</v>
      </c>
      <c r="S42" s="65">
        <f>S41*S6/1000</f>
        <v>4.58</v>
      </c>
      <c r="T42" s="65">
        <f>T41*T6/1000</f>
        <v>3.8929999999999998</v>
      </c>
      <c r="U42" s="65">
        <f>U41*U6/1000</f>
        <v>0</v>
      </c>
      <c r="V42" s="58"/>
    </row>
    <row r="43" spans="1:25" ht="14.25" customHeight="1">
      <c r="A43" s="44" t="s">
        <v>8</v>
      </c>
      <c r="B43" s="65">
        <f>B24</f>
        <v>120</v>
      </c>
      <c r="C43" s="65">
        <f t="shared" ref="C43:U43" si="9">C24</f>
        <v>280</v>
      </c>
      <c r="D43" s="65">
        <f t="shared" si="9"/>
        <v>20</v>
      </c>
      <c r="E43" s="65">
        <f t="shared" si="9"/>
        <v>330</v>
      </c>
      <c r="F43" s="65">
        <f t="shared" si="9"/>
        <v>55</v>
      </c>
      <c r="G43" s="65">
        <f t="shared" si="9"/>
        <v>90</v>
      </c>
      <c r="H43" s="65">
        <f t="shared" si="9"/>
        <v>45</v>
      </c>
      <c r="I43" s="65">
        <f t="shared" si="9"/>
        <v>60</v>
      </c>
      <c r="J43" s="65">
        <f t="shared" si="9"/>
        <v>125</v>
      </c>
      <c r="K43" s="65">
        <f t="shared" si="9"/>
        <v>30</v>
      </c>
      <c r="L43" s="65">
        <f t="shared" si="9"/>
        <v>120</v>
      </c>
      <c r="M43" s="65">
        <f t="shared" si="9"/>
        <v>40</v>
      </c>
      <c r="N43" s="65">
        <f t="shared" si="9"/>
        <v>160</v>
      </c>
      <c r="O43" s="65">
        <f t="shared" si="9"/>
        <v>165</v>
      </c>
      <c r="P43" s="65">
        <f t="shared" si="9"/>
        <v>800</v>
      </c>
      <c r="Q43" s="65">
        <f t="shared" si="9"/>
        <v>50</v>
      </c>
      <c r="R43" s="65">
        <f t="shared" si="9"/>
        <v>130</v>
      </c>
      <c r="S43" s="65">
        <f t="shared" si="9"/>
        <v>65</v>
      </c>
      <c r="T43" s="65">
        <f t="shared" si="9"/>
        <v>140</v>
      </c>
      <c r="U43" s="65">
        <f t="shared" si="9"/>
        <v>200</v>
      </c>
    </row>
    <row r="44" spans="1:25" ht="20.25" hidden="1" customHeight="1">
      <c r="A44" s="44" t="s">
        <v>9</v>
      </c>
      <c r="B44" s="65">
        <f t="shared" ref="B44:P44" si="10">B42*B43</f>
        <v>274.8</v>
      </c>
      <c r="C44" s="65">
        <f t="shared" si="10"/>
        <v>1025.92</v>
      </c>
      <c r="D44" s="65">
        <f t="shared" si="10"/>
        <v>7.9691999999999998</v>
      </c>
      <c r="E44" s="65">
        <f t="shared" si="10"/>
        <v>5289.9000000000005</v>
      </c>
      <c r="F44" s="65">
        <f t="shared" si="10"/>
        <v>2682.7350000000001</v>
      </c>
      <c r="G44" s="65">
        <f t="shared" si="10"/>
        <v>350.37</v>
      </c>
      <c r="H44" s="65">
        <f t="shared" si="10"/>
        <v>298.84500000000003</v>
      </c>
      <c r="I44" s="65">
        <f t="shared" si="10"/>
        <v>439.68</v>
      </c>
      <c r="J44" s="65">
        <f t="shared" si="10"/>
        <v>1116.375</v>
      </c>
      <c r="K44" s="65">
        <f t="shared" si="10"/>
        <v>736.07142857142856</v>
      </c>
      <c r="L44" s="65">
        <f t="shared" si="10"/>
        <v>0</v>
      </c>
      <c r="M44" s="65">
        <f t="shared" si="10"/>
        <v>36.64</v>
      </c>
      <c r="N44" s="65">
        <f t="shared" si="10"/>
        <v>0</v>
      </c>
      <c r="O44" s="65">
        <f t="shared" si="10"/>
        <v>377.85</v>
      </c>
      <c r="P44" s="65">
        <f t="shared" si="10"/>
        <v>1465.6000000000001</v>
      </c>
      <c r="Q44" s="65">
        <f t="shared" ref="Q44:R44" si="11">Q42*Q43</f>
        <v>572.5</v>
      </c>
      <c r="R44" s="65">
        <f t="shared" si="11"/>
        <v>916</v>
      </c>
      <c r="S44" s="65">
        <f t="shared" ref="S44:T44" si="12">S42*S43</f>
        <v>297.7</v>
      </c>
      <c r="T44" s="65">
        <f t="shared" si="12"/>
        <v>545.02</v>
      </c>
      <c r="U44" s="65">
        <f t="shared" ref="U44" si="13">U42*U43</f>
        <v>0</v>
      </c>
      <c r="V44" s="58"/>
      <c r="W44" s="59"/>
      <c r="X44" s="58"/>
    </row>
    <row r="45" spans="1:25" ht="15.75">
      <c r="A45" s="66" t="s">
        <v>86</v>
      </c>
      <c r="B45" s="67">
        <f>B23+B42</f>
        <v>4.33</v>
      </c>
      <c r="C45" s="67">
        <f t="shared" ref="C45:U45" si="14">C23+C42</f>
        <v>4.6840000000000002</v>
      </c>
      <c r="D45" s="67">
        <f t="shared" si="14"/>
        <v>0.60246</v>
      </c>
      <c r="E45" s="67">
        <f t="shared" si="14"/>
        <v>32.146000000000001</v>
      </c>
      <c r="F45" s="67">
        <f t="shared" si="14"/>
        <v>48.777000000000001</v>
      </c>
      <c r="G45" s="67">
        <f t="shared" si="14"/>
        <v>6.9529999999999994</v>
      </c>
      <c r="H45" s="67">
        <f t="shared" si="14"/>
        <v>8.4770000000000003</v>
      </c>
      <c r="I45" s="67">
        <f t="shared" si="14"/>
        <v>9.3680000000000003</v>
      </c>
      <c r="J45" s="67">
        <f t="shared" si="14"/>
        <v>8.9309999999999992</v>
      </c>
      <c r="K45" s="67">
        <f t="shared" si="14"/>
        <v>46.392857142857139</v>
      </c>
      <c r="L45" s="67">
        <f t="shared" si="14"/>
        <v>7.14</v>
      </c>
      <c r="M45" s="67">
        <f t="shared" si="14"/>
        <v>0.91600000000000004</v>
      </c>
      <c r="N45" s="67">
        <f t="shared" si="14"/>
        <v>29.172000000000001</v>
      </c>
      <c r="O45" s="67">
        <f t="shared" si="14"/>
        <v>2.698</v>
      </c>
      <c r="P45" s="67">
        <f t="shared" si="14"/>
        <v>1.8320000000000001</v>
      </c>
      <c r="Q45" s="67">
        <f t="shared" si="14"/>
        <v>11.45</v>
      </c>
      <c r="R45" s="67">
        <f t="shared" si="14"/>
        <v>7.046153846153846</v>
      </c>
      <c r="S45" s="67">
        <f t="shared" si="14"/>
        <v>4.58</v>
      </c>
      <c r="T45" s="67">
        <f t="shared" si="14"/>
        <v>3.8929999999999998</v>
      </c>
      <c r="U45" s="67">
        <f t="shared" si="14"/>
        <v>6.12</v>
      </c>
      <c r="V45" s="68"/>
      <c r="W45" s="62"/>
      <c r="X45" s="58"/>
    </row>
    <row r="46" spans="1:25" ht="15.75">
      <c r="A46" s="44" t="s">
        <v>47</v>
      </c>
      <c r="B46" s="65">
        <f>B45*B43</f>
        <v>519.6</v>
      </c>
      <c r="C46" s="65">
        <f t="shared" ref="C46:U46" si="15">C45*C43</f>
        <v>1311.52</v>
      </c>
      <c r="D46" s="65">
        <f t="shared" si="15"/>
        <v>12.049199999999999</v>
      </c>
      <c r="E46" s="65">
        <f t="shared" si="15"/>
        <v>10608.18</v>
      </c>
      <c r="F46" s="65">
        <f t="shared" si="15"/>
        <v>2682.7350000000001</v>
      </c>
      <c r="G46" s="65">
        <f t="shared" si="15"/>
        <v>625.77</v>
      </c>
      <c r="H46" s="65">
        <f t="shared" si="15"/>
        <v>381.46500000000003</v>
      </c>
      <c r="I46" s="65">
        <f t="shared" si="15"/>
        <v>562.08000000000004</v>
      </c>
      <c r="J46" s="65">
        <f t="shared" si="15"/>
        <v>1116.375</v>
      </c>
      <c r="K46" s="65">
        <f t="shared" si="15"/>
        <v>1391.7857142857142</v>
      </c>
      <c r="L46" s="65">
        <f t="shared" si="15"/>
        <v>856.8</v>
      </c>
      <c r="M46" s="65">
        <f t="shared" si="15"/>
        <v>36.64</v>
      </c>
      <c r="N46" s="65">
        <f t="shared" si="15"/>
        <v>4667.5200000000004</v>
      </c>
      <c r="O46" s="65">
        <f t="shared" si="15"/>
        <v>445.17</v>
      </c>
      <c r="P46" s="65">
        <f t="shared" si="15"/>
        <v>1465.6000000000001</v>
      </c>
      <c r="Q46" s="65">
        <f t="shared" si="15"/>
        <v>572.5</v>
      </c>
      <c r="R46" s="65">
        <f t="shared" si="15"/>
        <v>916</v>
      </c>
      <c r="S46" s="65">
        <f t="shared" si="15"/>
        <v>297.7</v>
      </c>
      <c r="T46" s="65">
        <f t="shared" si="15"/>
        <v>545.02</v>
      </c>
      <c r="U46" s="65">
        <f t="shared" si="15"/>
        <v>1224</v>
      </c>
      <c r="V46" s="58"/>
      <c r="W46" s="69"/>
      <c r="Y46" s="58"/>
    </row>
    <row r="47" spans="1:25" ht="15.7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</row>
    <row r="48" spans="1:25" ht="15.75">
      <c r="A48" s="71" t="s">
        <v>25</v>
      </c>
      <c r="E48" s="71"/>
      <c r="K48" s="71" t="s">
        <v>27</v>
      </c>
      <c r="V48" s="58">
        <f>V25+V44</f>
        <v>13804.534285714286</v>
      </c>
      <c r="W48" s="58"/>
    </row>
  </sheetData>
  <mergeCells count="1">
    <mergeCell ref="A7:U7"/>
  </mergeCells>
  <pageMargins left="0.22" right="0.12" top="0.2" bottom="0.19" header="0.31496062992125984" footer="0.31496062992125984"/>
  <pageSetup paperSize="9" scale="63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1 д.</vt:lpstr>
      <vt:lpstr>02, д</vt:lpstr>
      <vt:lpstr>3 д.</vt:lpstr>
      <vt:lpstr>4 д.</vt:lpstr>
      <vt:lpstr>5д.</vt:lpstr>
      <vt:lpstr>6 д.</vt:lpstr>
      <vt:lpstr>7 д.</vt:lpstr>
      <vt:lpstr>8 д.</vt:lpstr>
      <vt:lpstr>9 д.</vt:lpstr>
      <vt:lpstr>10д.</vt:lpstr>
      <vt:lpstr>11 д.</vt:lpstr>
      <vt:lpstr>12</vt:lpstr>
      <vt:lpstr>'02, д'!Область_печати</vt:lpstr>
      <vt:lpstr>'1 д.'!Область_печати</vt:lpstr>
      <vt:lpstr>'10д.'!Область_печати</vt:lpstr>
      <vt:lpstr>'3 д.'!Область_печати</vt:lpstr>
      <vt:lpstr>'4 д.'!Область_печати</vt:lpstr>
      <vt:lpstr>'6 д.'!Область_печати</vt:lpstr>
      <vt:lpstr>'7 д.'!Область_печати</vt:lpstr>
      <vt:lpstr>'8 д.'!Область_печати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Admin</cp:lastModifiedBy>
  <cp:lastPrinted>2023-09-29T19:13:01Z</cp:lastPrinted>
  <dcterms:created xsi:type="dcterms:W3CDTF">2011-11-16T12:16:43Z</dcterms:created>
  <dcterms:modified xsi:type="dcterms:W3CDTF">2023-09-30T05:20:08Z</dcterms:modified>
</cp:coreProperties>
</file>